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yasbel_merida\Documents\Secretaria de Hacienda CP\Cuenta Pública\Cuenta Pública reporte anual\Cuenta Pública 2021\Versión Final\APP\"/>
    </mc:Choice>
  </mc:AlternateContent>
  <bookViews>
    <workbookView xWindow="0" yWindow="0" windowWidth="28800" windowHeight="11730"/>
  </bookViews>
  <sheets>
    <sheet name="Cta Púb. (2021)" sheetId="2" r:id="rId1"/>
    <sheet name="Anexo VPN" sheetId="3" r:id="rId2"/>
  </sheets>
  <definedNames>
    <definedName name="_xlnm.Print_Area" localSheetId="0">'Cta Púb. (2021)'!$A$2:$AF$14</definedName>
    <definedName name="_xlnm.Print_Titles" localSheetId="0">'Cta Púb. (2021)'!$2:$2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0" i="3" l="1"/>
  <c r="D30" i="3"/>
  <c r="E30" i="3"/>
  <c r="C6" i="3"/>
  <c r="H11" i="3"/>
  <c r="H32" i="3" s="1"/>
  <c r="H33" i="3" s="1"/>
  <c r="H12" i="3"/>
  <c r="H13" i="3"/>
  <c r="H14" i="3"/>
  <c r="H6" i="3" s="1"/>
  <c r="H15" i="3"/>
  <c r="H16" i="3"/>
  <c r="H17" i="3"/>
  <c r="H18" i="3"/>
  <c r="H19" i="3"/>
  <c r="H20" i="3"/>
  <c r="H21" i="3"/>
  <c r="H22" i="3"/>
  <c r="H23" i="3"/>
  <c r="H24" i="3"/>
  <c r="H25" i="3"/>
  <c r="H26" i="3"/>
  <c r="H27" i="3"/>
  <c r="H28" i="3"/>
  <c r="H29" i="3"/>
  <c r="H30" i="3"/>
  <c r="C32" i="3"/>
  <c r="C33" i="3"/>
  <c r="S11" i="2"/>
  <c r="M11" i="2"/>
  <c r="H8" i="3"/>
  <c r="H7" i="3"/>
  <c r="D29" i="3"/>
  <c r="E29" i="3" s="1"/>
  <c r="D28" i="3"/>
  <c r="E28" i="3"/>
  <c r="D27" i="3"/>
  <c r="E27" i="3"/>
  <c r="D26" i="3"/>
  <c r="E26" i="3"/>
  <c r="D25" i="3"/>
  <c r="E25" i="3" s="1"/>
  <c r="D24" i="3"/>
  <c r="E24" i="3"/>
  <c r="D23" i="3"/>
  <c r="E23" i="3"/>
  <c r="D22" i="3"/>
  <c r="E22" i="3"/>
  <c r="D21" i="3"/>
  <c r="E21" i="3" s="1"/>
  <c r="D20" i="3"/>
  <c r="E20" i="3"/>
  <c r="D19" i="3"/>
  <c r="E19" i="3"/>
  <c r="D18" i="3"/>
  <c r="E18" i="3"/>
  <c r="D17" i="3"/>
  <c r="E17" i="3" s="1"/>
  <c r="D16" i="3"/>
  <c r="E16" i="3"/>
  <c r="D15" i="3"/>
  <c r="E15" i="3" s="1"/>
  <c r="D14" i="3"/>
  <c r="E14" i="3"/>
  <c r="D13" i="3"/>
  <c r="E13" i="3" s="1"/>
  <c r="D12" i="3"/>
  <c r="E12" i="3"/>
  <c r="D11" i="3"/>
  <c r="E11" i="3" s="1"/>
  <c r="D10" i="3"/>
  <c r="E10" i="3" s="1"/>
  <c r="D9" i="3"/>
  <c r="E9" i="3"/>
  <c r="H9" i="3"/>
  <c r="D6" i="3"/>
  <c r="F20" i="3" l="1"/>
  <c r="F29" i="3"/>
  <c r="E6" i="3"/>
  <c r="F10" i="3"/>
  <c r="E32" i="3"/>
  <c r="E33" i="3" s="1"/>
  <c r="F25" i="3"/>
  <c r="F21" i="3"/>
  <c r="F26" i="3"/>
  <c r="F17" i="3"/>
  <c r="F18" i="3"/>
  <c r="F27" i="3"/>
  <c r="F13" i="3"/>
  <c r="F23" i="3"/>
  <c r="F14" i="3"/>
  <c r="F28" i="3"/>
  <c r="D32" i="3"/>
  <c r="D33" i="3" s="1"/>
  <c r="F16" i="3" l="1"/>
  <c r="F12" i="3"/>
  <c r="F30" i="3"/>
  <c r="F19" i="3"/>
  <c r="F22" i="3"/>
  <c r="F15" i="3"/>
  <c r="F11" i="3"/>
  <c r="F24" i="3"/>
</calcChain>
</file>

<file path=xl/sharedStrings.xml><?xml version="1.0" encoding="utf-8"?>
<sst xmlns="http://schemas.openxmlformats.org/spreadsheetml/2006/main" count="79" uniqueCount="62">
  <si>
    <t>Avance físico
(%)</t>
  </si>
  <si>
    <t>Nombre del proyecto</t>
  </si>
  <si>
    <t>Clave de Cartera del proyecto</t>
  </si>
  <si>
    <t>PROYECTOS DE ASOCIACIÓN PÚBLICO PRIVADA</t>
  </si>
  <si>
    <t>Entidad Federativa</t>
  </si>
  <si>
    <t xml:space="preserve">Total </t>
  </si>
  <si>
    <t>Descripción</t>
  </si>
  <si>
    <t>Unidad</t>
  </si>
  <si>
    <t>Cantidad</t>
  </si>
  <si>
    <t>Observado</t>
  </si>
  <si>
    <t>Programado</t>
  </si>
  <si>
    <t>Observaciones generales</t>
  </si>
  <si>
    <t>Presupuestarios</t>
  </si>
  <si>
    <t>Monto de inversión original establecida en el contrato
(pesos)</t>
  </si>
  <si>
    <t>Pago total anual modificado al cierre del año autorizado
(pesos)</t>
  </si>
  <si>
    <t>Fuentes de financiamiento</t>
  </si>
  <si>
    <t>Pago total anual realizado                                                                                                                                                                                                   (pesos)</t>
  </si>
  <si>
    <t>CUENTA PÚBLICA 2021</t>
  </si>
  <si>
    <t>(Pesos 2021)</t>
  </si>
  <si>
    <t>0836E000019</t>
  </si>
  <si>
    <t>Construcción, rehabilitación, adecuación, equipamiento y amueblado del Complejo Penitenciario Federal Papantla</t>
  </si>
  <si>
    <t>Veracruz</t>
  </si>
  <si>
    <t>Cons</t>
  </si>
  <si>
    <t>Año</t>
  </si>
  <si>
    <t>Monto Sin IVA</t>
  </si>
  <si>
    <t>IVA</t>
  </si>
  <si>
    <t>Monto con IVA</t>
  </si>
  <si>
    <t>%</t>
  </si>
  <si>
    <t>Periodo</t>
  </si>
  <si>
    <t>Totales</t>
  </si>
  <si>
    <t>Valor Presente Con Tasa de Descuento Social del 10%</t>
  </si>
  <si>
    <t>SECRETARÍA DE SEGURIDAD Y PROTECCIÓN CIUDADANA</t>
  </si>
  <si>
    <t>2o CONVENIO MODIFICATORIO (MILES DE PESOS MN)</t>
  </si>
  <si>
    <t>CÁLCULO DEL VALOR PRESENTE NETO</t>
  </si>
  <si>
    <t>Monto en Pesos</t>
  </si>
  <si>
    <t>Monto en Miles de pesos</t>
  </si>
  <si>
    <t>Pago anual 
(pesos)</t>
  </si>
  <si>
    <t>Ejecución</t>
  </si>
  <si>
    <t>Fecha de autorización</t>
  </si>
  <si>
    <t>Fecha de firma de contrato</t>
  </si>
  <si>
    <t>Valor total del contrato de APP a valor presente</t>
  </si>
  <si>
    <t>No presupuestarios</t>
  </si>
  <si>
    <t>Real</t>
  </si>
  <si>
    <r>
      <t>Pago total anual asignado</t>
    </r>
    <r>
      <rPr>
        <sz val="9"/>
        <color indexed="9"/>
        <rFont val="Montserrat"/>
      </rPr>
      <t xml:space="preserve">
(pesos)</t>
    </r>
  </si>
  <si>
    <t>Avance físico programado</t>
  </si>
  <si>
    <t>Avance físico real</t>
  </si>
  <si>
    <t>24 años</t>
  </si>
  <si>
    <t>N/D</t>
  </si>
  <si>
    <r>
      <rPr>
        <b/>
        <sz val="8"/>
        <rFont val="Montserrat"/>
      </rPr>
      <t>1.- Etapa del Proyecto.-</t>
    </r>
    <r>
      <rPr>
        <sz val="8"/>
        <rFont val="Montserrat"/>
      </rPr>
      <t xml:space="preserve"> de acuerdo a lo estipulado en el Contrato Sección 5.2 Ejecución del Proyecto durante la Etapa de Actividades Previas.
</t>
    </r>
    <r>
      <rPr>
        <b/>
        <sz val="8"/>
        <rFont val="Montserrat"/>
      </rPr>
      <t xml:space="preserve">2.- Plazo del Contrato.- </t>
    </r>
    <r>
      <rPr>
        <sz val="8"/>
        <rFont val="Montserrat"/>
      </rPr>
      <t xml:space="preserve"> El periodo de operación del servicio Integral originalmente es de 20 años de acuerdo al Contrato número OADPRS/DGA/APP/001/2018, más el periodo de Ejecución del Proyecto de 18 meses nos dan 21 años, 8 meses y 1 día; sin embargo, por motivos No imputables al desarrollador se han firmado tres Convenios Modificatorios y una autorización de Prorroga para llevar a cabo un 4° Convenio Modificatorio, motivo por el cual los años de término del Contrato han cambiado desde la Etapa de Ejecución del Proyecto a 23 años 11 mes.
</t>
    </r>
    <r>
      <rPr>
        <b/>
        <sz val="8"/>
        <rFont val="Montserrat"/>
      </rPr>
      <t>3.- Fecha Inicio, Termino de Ejecución del Proyecto.-</t>
    </r>
    <r>
      <rPr>
        <sz val="8"/>
        <rFont val="Montserrat"/>
      </rPr>
      <t xml:space="preserve"> De acuerdo con "El Contrato" la fecha de firma fue el 20/07/2018, sin embargo en el Primer Convenio Modificatorio en el apartado Antecedentes numeral II, la fecha en que el OADPRS entrego la posesión, guarda y custodia de las instalaciones al Desarrollador fue el 30 de octubre de 2018, por lo que en esta última fecha se considera que se debe dar inicio a las actividades previas, tal como se estipula en el tercer párrafo del Segundo Convenio Modificatorio. La fecha de termino en la que se define la Conclusión de las instalaciones ocurrirá de acuerdo a la Prorroga Autorizada por el OADPRS al Desarrollador, mediante oficio número PRS/DGA/01 0060/2022 de fecha 11 de enero de 2022, signada por el Director General de Administración de Prevención y Readaptación Social, el 02 de mayo de 2022 y la fecha de Inicio del Servicio 02 de julio 2022.
</t>
    </r>
    <r>
      <rPr>
        <b/>
        <sz val="8"/>
        <rFont val="Montserrat"/>
      </rPr>
      <t>4.- Fecha inicio, termino de operaciones y mantenimiento del proyecto.</t>
    </r>
    <r>
      <rPr>
        <sz val="8"/>
        <rFont val="Montserrat"/>
      </rPr>
      <t xml:space="preserve">- Se toma la fecha del 02 de julio de 2022 en concordancia con los Convenios Modificatorios y la Prórroga de "El Contrato".
</t>
    </r>
    <r>
      <rPr>
        <b/>
        <sz val="8"/>
        <rFont val="Montserrat"/>
      </rPr>
      <t>5.- Monto de la inversión anual.-</t>
    </r>
    <r>
      <rPr>
        <sz val="8"/>
        <rFont val="Montserrat"/>
      </rPr>
      <t xml:space="preserve"> En el apartado Programado se presenta el monto del modelo financiero.
</t>
    </r>
    <r>
      <rPr>
        <b/>
        <sz val="8"/>
        <rFont val="Montserrat"/>
      </rPr>
      <t/>
    </r>
  </si>
  <si>
    <t>1/ Avance fisico acumulado.- Se tómo del Reporte de Avance del Proyecto del Cierre de 2021 emitido por el Auditor Técnico y se consideró el Porcentaje Poderado por que es el que está en función del Avance del Proyecto.
2/ Niveles de Servicios Suministrados.- dado que aún no se concluye la Etapa de Actividades Previas, aun no se cuantifican avances para la Etapa de Operación, por lo que los datos solicitados no se encuentran disponibles.</t>
  </si>
  <si>
    <r>
      <t xml:space="preserve">Niveles de servicios suministrados </t>
    </r>
    <r>
      <rPr>
        <vertAlign val="superscript"/>
        <sz val="9"/>
        <color theme="0"/>
        <rFont val="Montserrat"/>
      </rPr>
      <t>2/</t>
    </r>
  </si>
  <si>
    <t>Operación</t>
  </si>
  <si>
    <t>Mantenimiento</t>
  </si>
  <si>
    <r>
      <t xml:space="preserve">Avance físico acumulado </t>
    </r>
    <r>
      <rPr>
        <vertAlign val="superscript"/>
        <sz val="9"/>
        <color theme="0"/>
        <rFont val="Montserrat"/>
      </rPr>
      <t>1</t>
    </r>
    <r>
      <rPr>
        <vertAlign val="superscript"/>
        <sz val="8"/>
        <color theme="0"/>
        <rFont val="Montserrat"/>
      </rPr>
      <t>/</t>
    </r>
  </si>
  <si>
    <t>Programada</t>
  </si>
  <si>
    <t>Término</t>
  </si>
  <si>
    <t>Inicio</t>
  </si>
  <si>
    <r>
      <t xml:space="preserve">Fechas de inicio y término del plazo de ejecución del proyecto </t>
    </r>
    <r>
      <rPr>
        <vertAlign val="superscript"/>
        <sz val="9"/>
        <color indexed="9"/>
        <rFont val="Montserrat"/>
      </rPr>
      <t>3</t>
    </r>
    <r>
      <rPr>
        <sz val="9"/>
        <color indexed="9"/>
        <rFont val="Montserrat"/>
      </rPr>
      <t xml:space="preserve">
</t>
    </r>
  </si>
  <si>
    <r>
      <t xml:space="preserve">Fechas de inicio y término del plazo de operación y mantenimiento  del proyecto </t>
    </r>
    <r>
      <rPr>
        <vertAlign val="superscript"/>
        <sz val="9"/>
        <color indexed="9"/>
        <rFont val="Montserrat"/>
      </rPr>
      <t>4</t>
    </r>
    <r>
      <rPr>
        <sz val="9"/>
        <color indexed="9"/>
        <rFont val="Montserrat"/>
      </rPr>
      <t xml:space="preserve">
</t>
    </r>
  </si>
  <si>
    <r>
      <t>Monto de inversión anual
(pesos)</t>
    </r>
    <r>
      <rPr>
        <vertAlign val="superscript"/>
        <sz val="9"/>
        <color theme="0"/>
        <rFont val="Montserrat"/>
      </rPr>
      <t>5</t>
    </r>
  </si>
  <si>
    <r>
      <t>Plazo del contrato</t>
    </r>
    <r>
      <rPr>
        <vertAlign val="superscript"/>
        <sz val="9"/>
        <color indexed="9"/>
        <rFont val="Montserrat"/>
      </rPr>
      <t>2</t>
    </r>
  </si>
  <si>
    <r>
      <t>Etapa del Proyecto</t>
    </r>
    <r>
      <rPr>
        <vertAlign val="superscript"/>
        <sz val="9"/>
        <color indexed="9"/>
        <rFont val="Montserrat"/>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</si>
</sst>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4" formatCode="_-&quot;$&quot;* #,##0.00_-;\-&quot;$&quot;* #,##0.00_-;_-&quot;$&quot;* &quot;-&quot;??_-;_-@_-"/>
    <numFmt numFmtId="43" formatCode="_-* #,##0.00_-;\-* #,##0.00_-;_-* &quot;-&quot;??_-;_-@_-"/>
    <numFmt numFmtId="164" formatCode="_-* #,##0_-;\-* #,##0_-;_-* &quot;-&quot;??_-;_-@_-"/>
    <numFmt numFmtId="165" formatCode="#,##0.0"/>
    <numFmt numFmtId="166" formatCode="#,##0.0_);\(#,##0.0\);&quot;-&quot;??_)"/>
  </numFmts>
  <fonts count="29" x14ac:knownFonts="1">
    <font>
      <sz val="11"/>
      <color theme="1"/>
      <name val="Calibri"/>
      <family val="2"/>
      <scheme val="minor"/>
    </font>
    <font>
      <sz val="10"/>
      <name val="Arial"/>
      <family val="2"/>
    </font>
    <font>
      <sz val="9"/>
      <color indexed="9"/>
      <name val="Montserrat"/>
    </font>
    <font>
      <vertAlign val="superscript"/>
      <sz val="9"/>
      <color indexed="9"/>
      <name val="Montserrat"/>
    </font>
    <font>
      <sz val="11"/>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sz val="7"/>
      <color theme="1"/>
      <name val="Soberana Sans"/>
      <family val="3"/>
    </font>
    <font>
      <sz val="7"/>
      <color rgb="FFFF0000"/>
      <name val="Soberana Sans"/>
      <family val="3"/>
    </font>
    <font>
      <sz val="9"/>
      <color theme="0"/>
      <name val="Montserrat"/>
    </font>
    <font>
      <i/>
      <sz val="11"/>
      <color theme="1"/>
      <name val="Calibri"/>
      <family val="2"/>
      <scheme val="minor"/>
    </font>
    <font>
      <i/>
      <sz val="7"/>
      <color theme="1"/>
      <name val="Soberana Sans"/>
      <family val="3"/>
    </font>
    <font>
      <i/>
      <sz val="7"/>
      <color rgb="FFFF0000"/>
      <name val="Soberana Sans"/>
      <family val="3"/>
    </font>
    <font>
      <sz val="10"/>
      <color theme="1"/>
      <name val="Arial"/>
      <family val="2"/>
    </font>
    <font>
      <sz val="8"/>
      <color theme="1"/>
      <name val="Arial"/>
      <family val="2"/>
    </font>
    <font>
      <sz val="12"/>
      <color theme="1"/>
      <name val="Montserrat SemiBold"/>
    </font>
    <font>
      <b/>
      <sz val="11"/>
      <color theme="1"/>
      <name val="Montserrat"/>
    </font>
    <font>
      <b/>
      <sz val="8"/>
      <color theme="1"/>
      <name val="Soberana Sans"/>
      <family val="3"/>
    </font>
    <font>
      <b/>
      <sz val="12"/>
      <color theme="0"/>
      <name val="Calibri"/>
      <family val="2"/>
      <scheme val="minor"/>
    </font>
    <font>
      <sz val="8"/>
      <name val="Montserrat"/>
    </font>
    <font>
      <b/>
      <sz val="8"/>
      <name val="Montserrat"/>
    </font>
    <font>
      <vertAlign val="superscript"/>
      <sz val="9"/>
      <color theme="0"/>
      <name val="Montserrat"/>
    </font>
    <font>
      <vertAlign val="superscript"/>
      <sz val="8"/>
      <color theme="0"/>
      <name val="Montserrat"/>
    </font>
    <font>
      <sz val="8"/>
      <color theme="1"/>
      <name val="Montserrat"/>
    </font>
  </fonts>
  <fills count="7">
    <fill>
      <patternFill patternType="none"/>
    </fill>
    <fill>
      <patternFill patternType="gray125"/>
    </fill>
    <fill>
      <patternFill patternType="solid">
        <fgColor rgb="FFD4C19C"/>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FFCC"/>
        <bgColor indexed="64"/>
      </patternFill>
    </fill>
  </fills>
  <borders count="31">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bottom/>
      <diagonal/>
    </border>
    <border>
      <left style="thin">
        <color theme="0"/>
      </left>
      <right/>
      <top/>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top/>
      <bottom style="thin">
        <color theme="0"/>
      </bottom>
      <diagonal/>
    </border>
    <border>
      <left style="thin">
        <color theme="0"/>
      </left>
      <right/>
      <top style="thin">
        <color theme="0"/>
      </top>
      <bottom/>
      <diagonal/>
    </border>
    <border>
      <left/>
      <right/>
      <top style="thin">
        <color indexed="64"/>
      </top>
      <bottom/>
      <diagonal/>
    </border>
  </borders>
  <cellStyleXfs count="24">
    <xf numFmtId="0" fontId="0"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5" fillId="0" borderId="0"/>
  </cellStyleXfs>
  <cellXfs count="102">
    <xf numFmtId="0" fontId="0" fillId="0" borderId="0" xfId="0"/>
    <xf numFmtId="49" fontId="0" fillId="0" borderId="0" xfId="0" applyNumberFormat="1" applyFont="1" applyBorder="1"/>
    <xf numFmtId="0" fontId="9" fillId="0" borderId="0" xfId="0" applyFont="1"/>
    <xf numFmtId="0" fontId="10" fillId="0" borderId="0" xfId="0" applyFont="1" applyBorder="1" applyAlignment="1">
      <alignment horizontal="center" wrapText="1"/>
    </xf>
    <xf numFmtId="0" fontId="10" fillId="0" borderId="0" xfId="0" applyFont="1" applyBorder="1" applyAlignment="1">
      <alignment wrapText="1"/>
    </xf>
    <xf numFmtId="49" fontId="0" fillId="0" borderId="0" xfId="0" applyNumberFormat="1"/>
    <xf numFmtId="2" fontId="0" fillId="0" borderId="0" xfId="0" applyNumberFormat="1"/>
    <xf numFmtId="8" fontId="10" fillId="0" borderId="0" xfId="0" applyNumberFormat="1" applyFont="1" applyBorder="1" applyAlignment="1">
      <alignment horizontal="center" wrapText="1"/>
    </xf>
    <xf numFmtId="0" fontId="0" fillId="0" borderId="0" xfId="0" applyBorder="1"/>
    <xf numFmtId="0" fontId="11" fillId="0" borderId="0" xfId="0" applyFont="1" applyBorder="1" applyAlignment="1"/>
    <xf numFmtId="0" fontId="11" fillId="0" borderId="0" xfId="0" applyFont="1" applyBorder="1" applyAlignment="1">
      <alignment horizontal="center"/>
    </xf>
    <xf numFmtId="8" fontId="10" fillId="0" borderId="0" xfId="0" applyNumberFormat="1" applyFont="1" applyBorder="1" applyAlignment="1">
      <alignment horizontal="left" vertical="top" wrapText="1"/>
    </xf>
    <xf numFmtId="0" fontId="10" fillId="0" borderId="0" xfId="0" applyFont="1" applyBorder="1" applyAlignment="1">
      <alignment horizontal="left" vertical="top" wrapText="1"/>
    </xf>
    <xf numFmtId="0" fontId="6" fillId="0" borderId="0" xfId="0" applyFont="1"/>
    <xf numFmtId="2" fontId="0" fillId="0" borderId="0" xfId="0" applyNumberFormat="1" applyBorder="1"/>
    <xf numFmtId="49" fontId="0" fillId="0" borderId="0" xfId="0" applyNumberFormat="1" applyBorder="1"/>
    <xf numFmtId="2" fontId="0" fillId="0" borderId="0" xfId="0" applyNumberFormat="1" applyFont="1" applyBorder="1"/>
    <xf numFmtId="49" fontId="0" fillId="0" borderId="0" xfId="0" applyNumberFormat="1" applyFont="1" applyBorder="1" applyAlignment="1">
      <alignment horizontal="left" vertical="top" wrapText="1"/>
    </xf>
    <xf numFmtId="0" fontId="12" fillId="0" borderId="0" xfId="0" applyFont="1"/>
    <xf numFmtId="2" fontId="12" fillId="0" borderId="0" xfId="0" applyNumberFormat="1" applyFont="1"/>
    <xf numFmtId="49" fontId="12" fillId="0" borderId="0" xfId="0" applyNumberFormat="1" applyFont="1"/>
    <xf numFmtId="0" fontId="7" fillId="0" borderId="0" xfId="0" applyFont="1" applyBorder="1"/>
    <xf numFmtId="0" fontId="13" fillId="0" borderId="0" xfId="0" applyFont="1"/>
    <xf numFmtId="0" fontId="7" fillId="0" borderId="0" xfId="0" applyFont="1"/>
    <xf numFmtId="49" fontId="15" fillId="3" borderId="0" xfId="0" applyNumberFormat="1" applyFont="1" applyFill="1"/>
    <xf numFmtId="0" fontId="16" fillId="0" borderId="0" xfId="0" applyFont="1"/>
    <xf numFmtId="0" fontId="17" fillId="0" borderId="0" xfId="0" applyFont="1"/>
    <xf numFmtId="2" fontId="16" fillId="0" borderId="0" xfId="0" applyNumberFormat="1" applyFont="1"/>
    <xf numFmtId="49" fontId="16" fillId="0" borderId="0" xfId="0" applyNumberFormat="1" applyFont="1"/>
    <xf numFmtId="0" fontId="15" fillId="0" borderId="0" xfId="0" applyFont="1"/>
    <xf numFmtId="0" fontId="0" fillId="3" borderId="0" xfId="0" applyFill="1" applyAlignment="1">
      <alignment horizontal="center"/>
    </xf>
    <xf numFmtId="164" fontId="5" fillId="3" borderId="0" xfId="1" applyNumberFormat="1" applyFont="1" applyFill="1"/>
    <xf numFmtId="0" fontId="5" fillId="3" borderId="0" xfId="1" applyNumberFormat="1" applyFont="1" applyFill="1" applyAlignment="1">
      <alignment horizontal="center"/>
    </xf>
    <xf numFmtId="43" fontId="8" fillId="4" borderId="1" xfId="1" applyFont="1" applyFill="1" applyBorder="1"/>
    <xf numFmtId="0" fontId="8" fillId="4" borderId="1" xfId="1" applyNumberFormat="1" applyFont="1" applyFill="1" applyBorder="1" applyAlignment="1">
      <alignment horizontal="center"/>
    </xf>
    <xf numFmtId="0" fontId="0" fillId="3" borderId="2" xfId="0" applyFill="1" applyBorder="1" applyAlignment="1">
      <alignment horizontal="center"/>
    </xf>
    <xf numFmtId="43" fontId="8" fillId="3" borderId="2" xfId="1" applyFont="1" applyFill="1" applyBorder="1"/>
    <xf numFmtId="0" fontId="8" fillId="3" borderId="2" xfId="1" applyNumberFormat="1" applyFont="1" applyFill="1" applyBorder="1" applyAlignment="1">
      <alignment horizontal="center"/>
    </xf>
    <xf numFmtId="43" fontId="5" fillId="3" borderId="2" xfId="1" applyFont="1" applyFill="1" applyBorder="1"/>
    <xf numFmtId="0" fontId="5" fillId="3" borderId="2" xfId="1" applyNumberFormat="1" applyFont="1" applyFill="1" applyBorder="1" applyAlignment="1">
      <alignment horizontal="center"/>
    </xf>
    <xf numFmtId="43" fontId="5" fillId="3" borderId="0" xfId="1" applyFont="1" applyFill="1"/>
    <xf numFmtId="0" fontId="0" fillId="3" borderId="0" xfId="0" applyFill="1"/>
    <xf numFmtId="3" fontId="18" fillId="0" borderId="0" xfId="0" applyNumberFormat="1" applyFont="1"/>
    <xf numFmtId="0" fontId="19" fillId="0" borderId="0" xfId="0" applyFont="1"/>
    <xf numFmtId="166" fontId="4" fillId="0" borderId="0" xfId="0" applyNumberFormat="1" applyFont="1"/>
    <xf numFmtId="43" fontId="6" fillId="5" borderId="3" xfId="1" applyFont="1" applyFill="1" applyBorder="1" applyAlignment="1">
      <alignment horizontal="center" vertical="center"/>
    </xf>
    <xf numFmtId="0" fontId="6" fillId="5" borderId="3" xfId="1" applyNumberFormat="1" applyFont="1" applyFill="1" applyBorder="1" applyAlignment="1">
      <alignment horizontal="center" vertical="center"/>
    </xf>
    <xf numFmtId="43" fontId="6" fillId="5" borderId="3" xfId="1" applyFont="1" applyFill="1" applyBorder="1" applyAlignment="1">
      <alignment horizontal="center" vertical="center" wrapText="1"/>
    </xf>
    <xf numFmtId="0" fontId="0" fillId="3" borderId="0" xfId="0" applyFill="1" applyAlignment="1">
      <alignment vertical="center"/>
    </xf>
    <xf numFmtId="0" fontId="8" fillId="3" borderId="4" xfId="0" applyFont="1" applyFill="1" applyBorder="1" applyAlignment="1">
      <alignment horizontal="center"/>
    </xf>
    <xf numFmtId="0" fontId="0" fillId="3" borderId="5" xfId="0" applyFill="1" applyBorder="1" applyAlignment="1">
      <alignment horizontal="center"/>
    </xf>
    <xf numFmtId="43" fontId="5" fillId="3" borderId="5" xfId="1" applyFont="1" applyFill="1" applyBorder="1"/>
    <xf numFmtId="0" fontId="5" fillId="3" borderId="5" xfId="1" applyNumberFormat="1" applyFont="1" applyFill="1" applyBorder="1" applyAlignment="1">
      <alignment horizontal="center"/>
    </xf>
    <xf numFmtId="43" fontId="5" fillId="3" borderId="6" xfId="1" applyFont="1" applyFill="1" applyBorder="1"/>
    <xf numFmtId="43" fontId="8" fillId="4" borderId="7" xfId="1" applyFont="1" applyFill="1" applyBorder="1"/>
    <xf numFmtId="43" fontId="8" fillId="4" borderId="8" xfId="1" applyFont="1" applyFill="1" applyBorder="1"/>
    <xf numFmtId="0" fontId="8" fillId="3" borderId="9" xfId="0" applyFont="1" applyFill="1" applyBorder="1" applyAlignment="1">
      <alignment horizontal="center"/>
    </xf>
    <xf numFmtId="43" fontId="5" fillId="3" borderId="10" xfId="1" applyFont="1" applyFill="1" applyBorder="1"/>
    <xf numFmtId="0" fontId="8" fillId="6" borderId="11" xfId="0" applyFont="1" applyFill="1" applyBorder="1" applyAlignment="1">
      <alignment horizontal="left" vertical="top" wrapText="1"/>
    </xf>
    <xf numFmtId="0" fontId="0" fillId="6" borderId="12" xfId="0" applyFill="1" applyBorder="1" applyAlignment="1">
      <alignment horizontal="center" vertical="center"/>
    </xf>
    <xf numFmtId="0" fontId="8" fillId="6" borderId="4" xfId="0" applyFont="1" applyFill="1" applyBorder="1" applyAlignment="1">
      <alignment horizontal="left" vertical="top" wrapText="1"/>
    </xf>
    <xf numFmtId="0" fontId="0" fillId="6" borderId="5" xfId="0" applyFill="1" applyBorder="1" applyAlignment="1">
      <alignment horizontal="center" vertical="center"/>
    </xf>
    <xf numFmtId="43" fontId="8" fillId="6" borderId="12" xfId="1" applyFont="1" applyFill="1" applyBorder="1" applyAlignment="1">
      <alignment vertical="center"/>
    </xf>
    <xf numFmtId="0" fontId="8" fillId="6" borderId="12" xfId="1" applyNumberFormat="1" applyFont="1" applyFill="1" applyBorder="1" applyAlignment="1">
      <alignment horizontal="center" vertical="center"/>
    </xf>
    <xf numFmtId="43" fontId="8" fillId="6" borderId="13" xfId="1" applyFont="1" applyFill="1" applyBorder="1" applyAlignment="1">
      <alignment vertical="center"/>
    </xf>
    <xf numFmtId="43" fontId="8" fillId="6" borderId="5" xfId="1" applyFont="1" applyFill="1" applyBorder="1" applyAlignment="1">
      <alignment vertical="center"/>
    </xf>
    <xf numFmtId="0" fontId="8" fillId="6" borderId="5" xfId="1" applyNumberFormat="1" applyFont="1" applyFill="1" applyBorder="1" applyAlignment="1">
      <alignment horizontal="center" vertical="center"/>
    </xf>
    <xf numFmtId="43" fontId="8" fillId="6" borderId="6" xfId="1" applyFont="1" applyFill="1" applyBorder="1" applyAlignment="1">
      <alignment vertical="center"/>
    </xf>
    <xf numFmtId="165" fontId="12" fillId="0" borderId="0" xfId="0" applyNumberFormat="1" applyFont="1"/>
    <xf numFmtId="49" fontId="16" fillId="0" borderId="0" xfId="0" applyNumberFormat="1" applyFont="1" applyAlignment="1">
      <alignment horizontal="left" vertical="center"/>
    </xf>
    <xf numFmtId="49" fontId="12" fillId="0" borderId="0" xfId="0" applyNumberFormat="1" applyFont="1" applyAlignment="1">
      <alignment horizontal="left"/>
    </xf>
    <xf numFmtId="49" fontId="14" fillId="2" borderId="22" xfId="0" applyNumberFormat="1" applyFont="1" applyFill="1" applyBorder="1" applyAlignment="1">
      <alignment horizontal="center" vertical="center" wrapText="1"/>
    </xf>
    <xf numFmtId="49" fontId="14" fillId="2" borderId="26" xfId="0" applyNumberFormat="1" applyFont="1" applyFill="1" applyBorder="1" applyAlignment="1">
      <alignment horizontal="center" vertical="center" wrapText="1"/>
    </xf>
    <xf numFmtId="3" fontId="24" fillId="0" borderId="3" xfId="0" applyNumberFormat="1" applyFont="1" applyFill="1" applyBorder="1" applyAlignment="1">
      <alignment horizontal="center" vertical="center" wrapText="1"/>
    </xf>
    <xf numFmtId="14" fontId="24" fillId="0" borderId="3" xfId="0" applyNumberFormat="1" applyFont="1" applyFill="1" applyBorder="1" applyAlignment="1">
      <alignment horizontal="center" vertical="center" wrapText="1"/>
    </xf>
    <xf numFmtId="4" fontId="24" fillId="0" borderId="3"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2" borderId="22" xfId="0" applyNumberFormat="1" applyFont="1" applyFill="1" applyBorder="1" applyAlignment="1">
      <alignment horizontal="center" vertical="center" wrapText="1"/>
    </xf>
    <xf numFmtId="49" fontId="14" fillId="2" borderId="0" xfId="0" applyNumberFormat="1" applyFont="1" applyFill="1" applyBorder="1" applyAlignment="1">
      <alignment horizontal="center" vertical="center" wrapText="1"/>
    </xf>
    <xf numFmtId="49" fontId="14" fillId="2" borderId="23" xfId="0" applyNumberFormat="1" applyFont="1" applyFill="1" applyBorder="1" applyAlignment="1">
      <alignment horizontal="center" vertical="center" wrapText="1"/>
    </xf>
    <xf numFmtId="49" fontId="14" fillId="2" borderId="20" xfId="0" applyNumberFormat="1" applyFont="1" applyFill="1" applyBorder="1" applyAlignment="1">
      <alignment horizontal="center" vertical="center" wrapText="1"/>
    </xf>
    <xf numFmtId="49" fontId="14" fillId="2" borderId="24" xfId="0" applyNumberFormat="1" applyFont="1" applyFill="1" applyBorder="1" applyAlignment="1">
      <alignment horizontal="center" vertical="center" wrapText="1"/>
    </xf>
    <xf numFmtId="49" fontId="14" fillId="2" borderId="25" xfId="0" applyNumberFormat="1"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49" fontId="14" fillId="2" borderId="29" xfId="0" applyNumberFormat="1"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21" fillId="0" borderId="0" xfId="0" applyFont="1" applyBorder="1" applyAlignment="1">
      <alignment horizontal="center" vertical="center" wrapText="1"/>
    </xf>
    <xf numFmtId="49" fontId="14" fillId="2" borderId="26" xfId="0" applyNumberFormat="1" applyFont="1" applyFill="1" applyBorder="1" applyAlignment="1">
      <alignment horizontal="center" vertical="center" wrapText="1"/>
    </xf>
    <xf numFmtId="49" fontId="14" fillId="2" borderId="21" xfId="0" applyNumberFormat="1" applyFont="1" applyFill="1" applyBorder="1" applyAlignment="1">
      <alignment horizontal="center" vertical="center" wrapText="1"/>
    </xf>
    <xf numFmtId="49" fontId="14" fillId="2" borderId="27" xfId="0" applyNumberFormat="1" applyFont="1" applyFill="1" applyBorder="1" applyAlignment="1">
      <alignment horizontal="center" vertical="center" wrapText="1"/>
    </xf>
    <xf numFmtId="0" fontId="22" fillId="0" borderId="28" xfId="0" applyFont="1" applyBorder="1" applyAlignment="1">
      <alignment horizontal="center" vertical="center"/>
    </xf>
    <xf numFmtId="49" fontId="14" fillId="2" borderId="18" xfId="0" applyNumberFormat="1" applyFont="1" applyFill="1" applyBorder="1" applyAlignment="1">
      <alignment horizontal="center" vertical="center" wrapText="1"/>
    </xf>
    <xf numFmtId="43" fontId="23" fillId="5" borderId="14" xfId="1" applyFont="1" applyFill="1" applyBorder="1" applyAlignment="1">
      <alignment horizontal="center" vertical="center"/>
    </xf>
    <xf numFmtId="43" fontId="23" fillId="5" borderId="15" xfId="1" applyFont="1" applyFill="1" applyBorder="1" applyAlignment="1">
      <alignment horizontal="center" vertical="center"/>
    </xf>
    <xf numFmtId="43" fontId="23" fillId="5" borderId="16" xfId="1" applyFont="1" applyFill="1" applyBorder="1" applyAlignment="1">
      <alignment horizontal="center" vertical="center"/>
    </xf>
    <xf numFmtId="0" fontId="6" fillId="5" borderId="14" xfId="0" applyFont="1" applyFill="1" applyBorder="1" applyAlignment="1">
      <alignment horizontal="center"/>
    </xf>
    <xf numFmtId="0" fontId="6" fillId="5" borderId="15" xfId="0" applyFont="1" applyFill="1" applyBorder="1" applyAlignment="1">
      <alignment horizontal="center"/>
    </xf>
    <xf numFmtId="0" fontId="6" fillId="5" borderId="16" xfId="0" applyFont="1" applyFill="1" applyBorder="1" applyAlignment="1">
      <alignment horizontal="center"/>
    </xf>
    <xf numFmtId="3" fontId="24" fillId="0" borderId="3" xfId="0" applyNumberFormat="1" applyFont="1" applyFill="1" applyBorder="1" applyAlignment="1">
      <alignment horizontal="justify" vertical="center" wrapText="1"/>
    </xf>
    <xf numFmtId="0" fontId="28" fillId="0" borderId="30" xfId="0" applyFont="1" applyBorder="1" applyAlignment="1">
      <alignment horizontal="left" wrapText="1"/>
    </xf>
    <xf numFmtId="0" fontId="28" fillId="0" borderId="0" xfId="0" applyFont="1" applyAlignment="1">
      <alignment horizontal="left" wrapText="1"/>
    </xf>
  </cellXfs>
  <cellStyles count="24">
    <cellStyle name="Millares" xfId="1" builtinId="3"/>
    <cellStyle name="Millares 2" xfId="2"/>
    <cellStyle name="Millares 2 2" xfId="3"/>
    <cellStyle name="Millares 2 2 2" xfId="4"/>
    <cellStyle name="Millares 2 3" xfId="5"/>
    <cellStyle name="Millares 3" xfId="6"/>
    <cellStyle name="Millares 3 2" xfId="7"/>
    <cellStyle name="Millares 3 2 2" xfId="8"/>
    <cellStyle name="Millares 3 3" xfId="9"/>
    <cellStyle name="Millares 4" xfId="10"/>
    <cellStyle name="Millares 4 2" xfId="11"/>
    <cellStyle name="Millares 4 2 2" xfId="12"/>
    <cellStyle name="Millares 4 3" xfId="13"/>
    <cellStyle name="Millares 5" xfId="14"/>
    <cellStyle name="Millares 5 2" xfId="15"/>
    <cellStyle name="Millares 6" xfId="16"/>
    <cellStyle name="Moneda 2" xfId="17"/>
    <cellStyle name="Moneda 2 2" xfId="18"/>
    <cellStyle name="Moneda 2 2 2" xfId="19"/>
    <cellStyle name="Moneda 2 3" xfId="20"/>
    <cellStyle name="Normal" xfId="0" builtinId="0"/>
    <cellStyle name="Normal 2" xfId="21"/>
    <cellStyle name="Normal 3" xfId="22"/>
    <cellStyle name="Normal 4" xfId="2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showGridLines="0" tabSelected="1" view="pageBreakPreview" zoomScaleNormal="100" zoomScaleSheetLayoutView="100" workbookViewId="0">
      <selection activeCell="G11" sqref="G11"/>
    </sheetView>
  </sheetViews>
  <sheetFormatPr baseColWidth="10" defaultRowHeight="15" x14ac:dyDescent="0.25"/>
  <cols>
    <col min="1" max="1" width="14.85546875" customWidth="1"/>
    <col min="2" max="2" width="21.28515625" customWidth="1"/>
    <col min="3" max="3" width="11.85546875" customWidth="1"/>
    <col min="4" max="4" width="12.140625" customWidth="1"/>
    <col min="5" max="5" width="12.140625" style="23" customWidth="1"/>
    <col min="6" max="6" width="16.85546875" style="23" customWidth="1"/>
    <col min="7" max="7" width="12.7109375" style="23" customWidth="1"/>
    <col min="8" max="8" width="16.28515625" customWidth="1"/>
    <col min="9" max="10" width="12.140625" customWidth="1"/>
    <col min="11" max="11" width="11.7109375" customWidth="1"/>
    <col min="12" max="12" width="12.28515625" customWidth="1"/>
    <col min="13" max="13" width="13.42578125" customWidth="1"/>
    <col min="14" max="14" width="15.28515625" style="6" customWidth="1"/>
    <col min="15" max="15" width="15.5703125" style="6" customWidth="1"/>
    <col min="16" max="16" width="14.42578125" style="6" customWidth="1"/>
    <col min="17" max="17" width="11.85546875" customWidth="1"/>
    <col min="18" max="19" width="12.5703125" customWidth="1"/>
    <col min="20" max="20" width="12.7109375" customWidth="1"/>
    <col min="21" max="21" width="9.28515625" customWidth="1"/>
    <col min="22" max="22" width="11.85546875" customWidth="1"/>
    <col min="23" max="23" width="12.140625" customWidth="1"/>
    <col min="24" max="24" width="11.42578125" customWidth="1"/>
    <col min="25" max="25" width="10.28515625" customWidth="1"/>
    <col min="26" max="26" width="14.5703125" customWidth="1"/>
    <col min="27" max="27" width="14.7109375" style="5" customWidth="1"/>
    <col min="28" max="28" width="14.85546875" style="5" customWidth="1"/>
    <col min="29" max="30" width="17.28515625" style="5" customWidth="1"/>
    <col min="31" max="31" width="17.28515625" customWidth="1"/>
    <col min="32" max="32" width="58.42578125" style="5" customWidth="1"/>
  </cols>
  <sheetData>
    <row r="1" spans="1:32" x14ac:dyDescent="0.25">
      <c r="A1" s="8"/>
      <c r="B1" s="8"/>
      <c r="C1" s="8"/>
      <c r="D1" s="8"/>
      <c r="E1" s="21"/>
      <c r="F1" s="21"/>
      <c r="G1" s="21"/>
      <c r="H1" s="8"/>
      <c r="I1" s="8"/>
      <c r="J1" s="8"/>
      <c r="K1" s="8"/>
      <c r="L1" s="8"/>
      <c r="M1" s="8"/>
      <c r="N1" s="14"/>
      <c r="O1" s="14"/>
      <c r="P1" s="14"/>
      <c r="Q1" s="8"/>
      <c r="R1" s="8"/>
      <c r="S1" s="8"/>
      <c r="T1" s="8"/>
      <c r="U1" s="8"/>
      <c r="V1" s="8"/>
      <c r="W1" s="8"/>
      <c r="X1" s="8"/>
      <c r="Y1" s="8"/>
      <c r="Z1" s="8"/>
      <c r="AA1" s="15"/>
      <c r="AB1" s="15"/>
      <c r="AC1" s="15"/>
      <c r="AD1" s="15"/>
      <c r="AE1" s="8"/>
      <c r="AF1" s="15"/>
    </row>
    <row r="2" spans="1:32" s="8" customFormat="1" ht="27.75" customHeight="1" x14ac:dyDescent="0.3">
      <c r="A2" s="85" t="s">
        <v>17</v>
      </c>
      <c r="B2" s="85"/>
      <c r="C2" s="85"/>
      <c r="D2" s="85"/>
      <c r="E2" s="85"/>
      <c r="F2" s="85"/>
      <c r="G2" s="85"/>
      <c r="H2" s="85"/>
      <c r="I2" s="85"/>
      <c r="J2" s="85"/>
      <c r="K2" s="85"/>
      <c r="L2" s="85"/>
      <c r="M2" s="85"/>
      <c r="N2" s="85"/>
      <c r="O2" s="85"/>
      <c r="P2" s="44"/>
      <c r="S2" s="43"/>
      <c r="V2" s="43"/>
      <c r="X2" s="42"/>
      <c r="Y2" s="10"/>
      <c r="Z2" s="10"/>
      <c r="AA2" s="10"/>
      <c r="AB2" s="10"/>
      <c r="AC2" s="10"/>
      <c r="AD2" s="10"/>
      <c r="AE2" s="9"/>
      <c r="AF2" s="10"/>
    </row>
    <row r="3" spans="1:32" s="8" customFormat="1" ht="27.75" customHeight="1" x14ac:dyDescent="0.3">
      <c r="A3" s="86" t="s">
        <v>3</v>
      </c>
      <c r="B3" s="86"/>
      <c r="C3" s="86"/>
      <c r="D3" s="86"/>
      <c r="E3" s="86"/>
      <c r="F3" s="86"/>
      <c r="G3" s="86"/>
      <c r="H3" s="86"/>
      <c r="I3" s="86"/>
      <c r="J3" s="86"/>
      <c r="K3" s="86"/>
      <c r="L3" s="86"/>
      <c r="M3" s="86"/>
      <c r="N3" s="86"/>
      <c r="O3" s="86"/>
      <c r="P3" s="44"/>
      <c r="S3" s="43"/>
      <c r="V3" s="43"/>
      <c r="X3" s="42"/>
      <c r="Y3" s="10"/>
      <c r="Z3" s="10"/>
      <c r="AA3" s="10"/>
      <c r="AB3" s="10"/>
      <c r="AC3" s="10"/>
      <c r="AD3" s="10"/>
      <c r="AE3" s="9"/>
      <c r="AF3" s="10"/>
    </row>
    <row r="4" spans="1:32" s="8" customFormat="1" ht="27.75" customHeight="1" x14ac:dyDescent="0.3">
      <c r="A4" s="86" t="s">
        <v>31</v>
      </c>
      <c r="B4" s="86"/>
      <c r="C4" s="86"/>
      <c r="D4" s="86"/>
      <c r="E4" s="86"/>
      <c r="F4" s="86"/>
      <c r="G4" s="86"/>
      <c r="H4" s="86"/>
      <c r="I4" s="86"/>
      <c r="J4" s="86"/>
      <c r="K4" s="86"/>
      <c r="L4" s="86"/>
      <c r="M4" s="86"/>
      <c r="N4" s="86"/>
      <c r="O4" s="86"/>
      <c r="P4" s="9"/>
      <c r="Q4" s="9"/>
      <c r="R4" s="10"/>
      <c r="S4" s="10"/>
      <c r="T4" s="10"/>
      <c r="U4" s="10"/>
      <c r="V4" s="10"/>
      <c r="W4" s="10"/>
      <c r="X4" s="10"/>
      <c r="Y4" s="10"/>
      <c r="Z4" s="10"/>
      <c r="AA4" s="10"/>
      <c r="AB4" s="10"/>
      <c r="AC4" s="10"/>
      <c r="AD4" s="10"/>
      <c r="AE4" s="9"/>
      <c r="AF4" s="10"/>
    </row>
    <row r="5" spans="1:32" s="2" customFormat="1" ht="18.75" customHeight="1" x14ac:dyDescent="0.25">
      <c r="A5" s="87" t="s">
        <v>18</v>
      </c>
      <c r="B5" s="87"/>
      <c r="C5" s="87"/>
      <c r="D5" s="87"/>
      <c r="E5" s="87"/>
      <c r="F5" s="87"/>
      <c r="G5" s="87"/>
      <c r="H5" s="87"/>
      <c r="I5" s="87"/>
      <c r="J5" s="87"/>
      <c r="K5" s="87"/>
      <c r="L5" s="87"/>
      <c r="M5" s="87"/>
      <c r="N5" s="87"/>
      <c r="O5" s="87"/>
      <c r="P5" s="16"/>
      <c r="Q5" s="4"/>
      <c r="R5" s="3"/>
      <c r="S5" s="3"/>
      <c r="U5" s="3"/>
      <c r="V5" s="3"/>
      <c r="W5" s="3"/>
      <c r="X5" s="42"/>
      <c r="Y5" s="3"/>
      <c r="Z5" s="3"/>
      <c r="AA5" s="1"/>
      <c r="AB5" s="1"/>
      <c r="AC5" s="1"/>
      <c r="AD5" s="1"/>
      <c r="AE5" s="4"/>
      <c r="AF5" s="1"/>
    </row>
    <row r="6" spans="1:32" s="2" customFormat="1" ht="33" customHeight="1" x14ac:dyDescent="0.25">
      <c r="A6" s="91"/>
      <c r="B6" s="91"/>
      <c r="C6" s="91"/>
      <c r="D6" s="91"/>
      <c r="E6" s="91"/>
      <c r="F6" s="91"/>
      <c r="G6" s="91"/>
      <c r="H6" s="91"/>
      <c r="I6" s="91"/>
      <c r="J6" s="91"/>
      <c r="K6" s="91"/>
      <c r="L6" s="91"/>
      <c r="M6" s="91"/>
      <c r="N6" s="91"/>
      <c r="O6" s="91"/>
      <c r="P6" s="16"/>
      <c r="Q6" s="4"/>
      <c r="R6" s="3"/>
      <c r="S6" s="7"/>
      <c r="T6" s="7"/>
      <c r="U6" s="7"/>
      <c r="V6" s="11"/>
      <c r="W6" s="11"/>
      <c r="X6" s="11"/>
      <c r="Y6" s="12"/>
      <c r="Z6" s="12"/>
      <c r="AA6" s="17"/>
      <c r="AB6" s="17"/>
      <c r="AC6" s="17"/>
      <c r="AD6" s="17"/>
      <c r="AE6" s="4"/>
      <c r="AF6" s="1"/>
    </row>
    <row r="7" spans="1:32" s="13" customFormat="1" ht="44.25" customHeight="1" x14ac:dyDescent="0.25">
      <c r="A7" s="88" t="s">
        <v>2</v>
      </c>
      <c r="B7" s="88" t="s">
        <v>1</v>
      </c>
      <c r="C7" s="77" t="s">
        <v>4</v>
      </c>
      <c r="D7" s="88" t="s">
        <v>61</v>
      </c>
      <c r="E7" s="88" t="s">
        <v>38</v>
      </c>
      <c r="F7" s="77" t="s">
        <v>39</v>
      </c>
      <c r="G7" s="77" t="s">
        <v>60</v>
      </c>
      <c r="H7" s="77" t="s">
        <v>40</v>
      </c>
      <c r="I7" s="84" t="s">
        <v>57</v>
      </c>
      <c r="J7" s="88"/>
      <c r="K7" s="84" t="s">
        <v>58</v>
      </c>
      <c r="L7" s="88"/>
      <c r="M7" s="82" t="s">
        <v>13</v>
      </c>
      <c r="N7" s="82"/>
      <c r="O7" s="83"/>
      <c r="P7" s="92" t="s">
        <v>59</v>
      </c>
      <c r="Q7" s="88"/>
      <c r="R7" s="81" t="s">
        <v>0</v>
      </c>
      <c r="S7" s="82"/>
      <c r="T7" s="83"/>
      <c r="U7" s="81" t="s">
        <v>50</v>
      </c>
      <c r="V7" s="82"/>
      <c r="W7" s="82"/>
      <c r="X7" s="82"/>
      <c r="Y7" s="82"/>
      <c r="Z7" s="82"/>
      <c r="AA7" s="82"/>
      <c r="AB7" s="83"/>
      <c r="AC7" s="81" t="s">
        <v>36</v>
      </c>
      <c r="AD7" s="82"/>
      <c r="AE7" s="83"/>
      <c r="AF7" s="80" t="s">
        <v>11</v>
      </c>
    </row>
    <row r="8" spans="1:32" s="13" customFormat="1" ht="44.25" customHeight="1" x14ac:dyDescent="0.25">
      <c r="A8" s="79"/>
      <c r="B8" s="79"/>
      <c r="C8" s="76"/>
      <c r="D8" s="79"/>
      <c r="E8" s="79"/>
      <c r="F8" s="76"/>
      <c r="G8" s="76"/>
      <c r="H8" s="76"/>
      <c r="I8" s="89"/>
      <c r="J8" s="90"/>
      <c r="K8" s="89"/>
      <c r="L8" s="90"/>
      <c r="M8" s="77" t="s">
        <v>5</v>
      </c>
      <c r="N8" s="78" t="s">
        <v>15</v>
      </c>
      <c r="O8" s="79"/>
      <c r="P8" s="77" t="s">
        <v>54</v>
      </c>
      <c r="Q8" s="77" t="s">
        <v>42</v>
      </c>
      <c r="R8" s="88" t="s">
        <v>53</v>
      </c>
      <c r="S8" s="77" t="s">
        <v>44</v>
      </c>
      <c r="T8" s="76" t="s">
        <v>45</v>
      </c>
      <c r="U8" s="81" t="s">
        <v>51</v>
      </c>
      <c r="V8" s="82"/>
      <c r="W8" s="82"/>
      <c r="X8" s="82"/>
      <c r="Y8" s="81" t="s">
        <v>52</v>
      </c>
      <c r="Z8" s="82"/>
      <c r="AA8" s="82"/>
      <c r="AB8" s="83"/>
      <c r="AC8" s="76" t="s">
        <v>43</v>
      </c>
      <c r="AD8" s="78" t="s">
        <v>14</v>
      </c>
      <c r="AE8" s="76" t="s">
        <v>16</v>
      </c>
      <c r="AF8" s="80"/>
    </row>
    <row r="9" spans="1:32" s="13" customFormat="1" ht="44.25" customHeight="1" x14ac:dyDescent="0.25">
      <c r="A9" s="79"/>
      <c r="B9" s="79"/>
      <c r="C9" s="76"/>
      <c r="D9" s="79"/>
      <c r="E9" s="79"/>
      <c r="F9" s="76"/>
      <c r="G9" s="76"/>
      <c r="H9" s="76"/>
      <c r="I9" s="77" t="s">
        <v>56</v>
      </c>
      <c r="J9" s="79" t="s">
        <v>55</v>
      </c>
      <c r="K9" s="78" t="s">
        <v>56</v>
      </c>
      <c r="L9" s="77" t="s">
        <v>55</v>
      </c>
      <c r="M9" s="76"/>
      <c r="N9" s="77" t="s">
        <v>12</v>
      </c>
      <c r="O9" s="88" t="s">
        <v>41</v>
      </c>
      <c r="P9" s="76"/>
      <c r="Q9" s="76"/>
      <c r="R9" s="79"/>
      <c r="S9" s="76"/>
      <c r="T9" s="76"/>
      <c r="U9" s="80" t="s">
        <v>7</v>
      </c>
      <c r="V9" s="77" t="s">
        <v>6</v>
      </c>
      <c r="W9" s="81" t="s">
        <v>8</v>
      </c>
      <c r="X9" s="83"/>
      <c r="Y9" s="84" t="s">
        <v>7</v>
      </c>
      <c r="Z9" s="77" t="s">
        <v>6</v>
      </c>
      <c r="AA9" s="82" t="s">
        <v>8</v>
      </c>
      <c r="AB9" s="83"/>
      <c r="AC9" s="76"/>
      <c r="AD9" s="78"/>
      <c r="AE9" s="76"/>
      <c r="AF9" s="80"/>
    </row>
    <row r="10" spans="1:32" s="13" customFormat="1" ht="44.25" customHeight="1" x14ac:dyDescent="0.25">
      <c r="A10" s="79"/>
      <c r="B10" s="79"/>
      <c r="C10" s="76"/>
      <c r="D10" s="79"/>
      <c r="E10" s="79"/>
      <c r="F10" s="76"/>
      <c r="G10" s="76"/>
      <c r="H10" s="76"/>
      <c r="I10" s="76"/>
      <c r="J10" s="79"/>
      <c r="K10" s="78"/>
      <c r="L10" s="76"/>
      <c r="M10" s="76"/>
      <c r="N10" s="76"/>
      <c r="O10" s="79"/>
      <c r="P10" s="76"/>
      <c r="Q10" s="76"/>
      <c r="R10" s="79"/>
      <c r="S10" s="76"/>
      <c r="T10" s="76"/>
      <c r="U10" s="80"/>
      <c r="V10" s="76"/>
      <c r="W10" s="71" t="s">
        <v>10</v>
      </c>
      <c r="X10" s="71" t="s">
        <v>9</v>
      </c>
      <c r="Y10" s="80"/>
      <c r="Z10" s="76"/>
      <c r="AA10" s="72" t="s">
        <v>10</v>
      </c>
      <c r="AB10" s="71" t="s">
        <v>9</v>
      </c>
      <c r="AC10" s="76"/>
      <c r="AD10" s="78"/>
      <c r="AE10" s="76"/>
      <c r="AF10" s="80"/>
    </row>
    <row r="11" spans="1:32" ht="409.5" customHeight="1" x14ac:dyDescent="0.25">
      <c r="A11" s="73" t="s">
        <v>19</v>
      </c>
      <c r="B11" s="73" t="s">
        <v>20</v>
      </c>
      <c r="C11" s="73" t="s">
        <v>21</v>
      </c>
      <c r="D11" s="73" t="s">
        <v>37</v>
      </c>
      <c r="E11" s="74">
        <v>42978</v>
      </c>
      <c r="F11" s="74">
        <v>43301</v>
      </c>
      <c r="G11" s="73" t="s">
        <v>46</v>
      </c>
      <c r="H11" s="73">
        <v>10757569646.816299</v>
      </c>
      <c r="I11" s="74">
        <v>43403</v>
      </c>
      <c r="J11" s="74">
        <v>44683</v>
      </c>
      <c r="K11" s="74">
        <v>44744</v>
      </c>
      <c r="L11" s="74">
        <v>52049</v>
      </c>
      <c r="M11" s="73">
        <f>N11+O11</f>
        <v>3555472003</v>
      </c>
      <c r="N11" s="73">
        <v>0</v>
      </c>
      <c r="O11" s="73">
        <v>3555472003</v>
      </c>
      <c r="P11" s="73">
        <v>2455200936</v>
      </c>
      <c r="Q11" s="73">
        <v>882956339.55999994</v>
      </c>
      <c r="R11" s="75">
        <v>62.8</v>
      </c>
      <c r="S11" s="75">
        <f>100-53</f>
        <v>47</v>
      </c>
      <c r="T11" s="75">
        <v>13.199999999999996</v>
      </c>
      <c r="U11" s="73" t="s">
        <v>47</v>
      </c>
      <c r="V11" s="73" t="s">
        <v>47</v>
      </c>
      <c r="W11" s="73" t="s">
        <v>47</v>
      </c>
      <c r="X11" s="73" t="s">
        <v>47</v>
      </c>
      <c r="Y11" s="73" t="s">
        <v>47</v>
      </c>
      <c r="Z11" s="73" t="s">
        <v>47</v>
      </c>
      <c r="AA11" s="73" t="s">
        <v>47</v>
      </c>
      <c r="AB11" s="73" t="s">
        <v>47</v>
      </c>
      <c r="AC11" s="73" t="s">
        <v>47</v>
      </c>
      <c r="AD11" s="73" t="s">
        <v>47</v>
      </c>
      <c r="AE11" s="73" t="s">
        <v>47</v>
      </c>
      <c r="AF11" s="99" t="s">
        <v>48</v>
      </c>
    </row>
    <row r="12" spans="1:32" ht="17.25" customHeight="1" x14ac:dyDescent="0.25">
      <c r="A12" s="100" t="s">
        <v>49</v>
      </c>
      <c r="B12" s="100"/>
      <c r="C12" s="100"/>
      <c r="D12" s="100"/>
      <c r="E12" s="100"/>
      <c r="F12" s="100"/>
      <c r="G12" s="100"/>
      <c r="H12" s="100"/>
      <c r="I12" s="100"/>
      <c r="J12" s="100"/>
      <c r="K12" s="100"/>
      <c r="L12" s="100"/>
      <c r="M12" s="100"/>
      <c r="N12" s="100"/>
      <c r="O12" s="100"/>
      <c r="P12" s="100"/>
      <c r="Q12" s="100"/>
      <c r="R12" s="18"/>
      <c r="S12" s="18"/>
      <c r="T12" s="18"/>
      <c r="U12" s="18"/>
      <c r="V12" s="18"/>
      <c r="W12" s="18"/>
      <c r="X12" s="18"/>
      <c r="Y12" s="18"/>
      <c r="Z12" s="18"/>
      <c r="AA12" s="20"/>
      <c r="AB12" s="20"/>
      <c r="AC12" s="20"/>
      <c r="AD12" s="20"/>
      <c r="AE12" s="18"/>
      <c r="AF12" s="20"/>
    </row>
    <row r="13" spans="1:32" x14ac:dyDescent="0.25">
      <c r="A13" s="101"/>
      <c r="B13" s="101"/>
      <c r="C13" s="101"/>
      <c r="D13" s="101"/>
      <c r="E13" s="101"/>
      <c r="F13" s="101"/>
      <c r="G13" s="101"/>
      <c r="H13" s="101"/>
      <c r="I13" s="101"/>
      <c r="J13" s="101"/>
      <c r="K13" s="101"/>
      <c r="L13" s="101"/>
      <c r="M13" s="101"/>
      <c r="N13" s="101"/>
      <c r="O13" s="101"/>
      <c r="P13" s="101"/>
      <c r="Q13" s="101"/>
      <c r="R13" s="68"/>
      <c r="S13" s="18"/>
      <c r="T13" s="18"/>
      <c r="U13" s="18"/>
      <c r="V13" s="18"/>
      <c r="W13" s="18"/>
      <c r="X13" s="18"/>
      <c r="Y13" s="18"/>
      <c r="Z13" s="18"/>
      <c r="AA13" s="20"/>
      <c r="AB13" s="20"/>
      <c r="AC13" s="20"/>
      <c r="AD13" s="20"/>
      <c r="AE13" s="18"/>
      <c r="AF13" s="70"/>
    </row>
    <row r="14" spans="1:32" ht="9" customHeight="1" x14ac:dyDescent="0.25">
      <c r="A14" s="18"/>
      <c r="B14" s="18"/>
      <c r="C14" s="18"/>
      <c r="D14" s="18"/>
      <c r="E14" s="22"/>
      <c r="F14" s="22"/>
      <c r="G14" s="22"/>
      <c r="H14" s="18"/>
      <c r="I14" s="18"/>
      <c r="J14" s="18"/>
      <c r="K14" s="18"/>
      <c r="L14" s="18"/>
      <c r="M14" s="18"/>
      <c r="N14" s="19"/>
      <c r="O14" s="19"/>
      <c r="P14" s="19"/>
      <c r="Q14" s="18"/>
      <c r="R14" s="18"/>
      <c r="S14" s="18"/>
      <c r="T14" s="18"/>
      <c r="U14" s="18"/>
      <c r="V14" s="18"/>
      <c r="W14" s="18"/>
      <c r="X14" s="18"/>
      <c r="Y14" s="18"/>
      <c r="Z14" s="18"/>
      <c r="AA14" s="20"/>
      <c r="AB14" s="20"/>
      <c r="AC14" s="20"/>
      <c r="AD14" s="20"/>
      <c r="AE14" s="18"/>
      <c r="AF14" s="20"/>
    </row>
    <row r="15" spans="1:32" s="29" customFormat="1" x14ac:dyDescent="0.25">
      <c r="A15" s="24"/>
      <c r="B15" s="25"/>
      <c r="C15" s="25"/>
      <c r="D15" s="25"/>
      <c r="E15" s="26"/>
      <c r="F15" s="26"/>
      <c r="G15" s="26"/>
      <c r="H15" s="25"/>
      <c r="I15" s="25"/>
      <c r="J15" s="25"/>
      <c r="K15" s="25"/>
      <c r="L15" s="25"/>
      <c r="M15" s="25"/>
      <c r="N15" s="27"/>
      <c r="O15" s="27"/>
      <c r="P15" s="27"/>
      <c r="Q15" s="25"/>
      <c r="R15" s="25"/>
      <c r="S15" s="25"/>
      <c r="T15" s="25"/>
      <c r="U15" s="25"/>
      <c r="V15" s="25"/>
      <c r="W15" s="25"/>
      <c r="X15" s="25"/>
      <c r="Y15" s="25"/>
      <c r="Z15" s="25"/>
      <c r="AA15" s="28"/>
      <c r="AB15" s="28"/>
      <c r="AC15" s="28"/>
      <c r="AD15" s="28"/>
      <c r="AE15" s="25"/>
      <c r="AF15" s="69"/>
    </row>
  </sheetData>
  <mergeCells count="46">
    <mergeCell ref="A12:Q13"/>
    <mergeCell ref="P7:Q7"/>
    <mergeCell ref="R8:R10"/>
    <mergeCell ref="D7:D10"/>
    <mergeCell ref="C7:C10"/>
    <mergeCell ref="M7:O7"/>
    <mergeCell ref="E7:E10"/>
    <mergeCell ref="O9:O10"/>
    <mergeCell ref="N9:N10"/>
    <mergeCell ref="L9:L10"/>
    <mergeCell ref="K9:K10"/>
    <mergeCell ref="M8:M10"/>
    <mergeCell ref="F7:F10"/>
    <mergeCell ref="J9:J10"/>
    <mergeCell ref="Y9:Y10"/>
    <mergeCell ref="V9:V10"/>
    <mergeCell ref="AE8:AE10"/>
    <mergeCell ref="U9:U10"/>
    <mergeCell ref="A2:O2"/>
    <mergeCell ref="A3:O3"/>
    <mergeCell ref="A5:O5"/>
    <mergeCell ref="B7:B10"/>
    <mergeCell ref="I9:I10"/>
    <mergeCell ref="I7:J8"/>
    <mergeCell ref="K7:L8"/>
    <mergeCell ref="A4:O4"/>
    <mergeCell ref="G7:G10"/>
    <mergeCell ref="H7:H10"/>
    <mergeCell ref="A7:A10"/>
    <mergeCell ref="A6:O6"/>
    <mergeCell ref="T8:T10"/>
    <mergeCell ref="Q8:Q10"/>
    <mergeCell ref="N8:O8"/>
    <mergeCell ref="P8:P10"/>
    <mergeCell ref="AF7:AF10"/>
    <mergeCell ref="R7:T7"/>
    <mergeCell ref="S8:S10"/>
    <mergeCell ref="AC7:AE7"/>
    <mergeCell ref="AC8:AC10"/>
    <mergeCell ref="AD8:AD10"/>
    <mergeCell ref="Y8:AB8"/>
    <mergeCell ref="Z9:Z10"/>
    <mergeCell ref="U8:X8"/>
    <mergeCell ref="W9:X9"/>
    <mergeCell ref="U7:AB7"/>
    <mergeCell ref="AA9:AB9"/>
  </mergeCells>
  <pageMargins left="0.59055118110236227" right="0.19685039370078741" top="0.39370078740157483" bottom="0.39370078740157483" header="0.51181102362204722" footer="0.27559055118110237"/>
  <pageSetup scale="52" orientation="landscape" r:id="rId1"/>
  <colBreaks count="1" manualBreakCount="1">
    <brk id="17"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3" workbookViewId="0">
      <selection activeCell="E29" sqref="E29"/>
    </sheetView>
  </sheetViews>
  <sheetFormatPr baseColWidth="10" defaultColWidth="11.42578125" defaultRowHeight="15" x14ac:dyDescent="0.25"/>
  <cols>
    <col min="1" max="1" width="24.42578125" style="30" customWidth="1"/>
    <col min="2" max="2" width="10.7109375" style="30" bestFit="1" customWidth="1"/>
    <col min="3" max="3" width="20.42578125" style="40" customWidth="1"/>
    <col min="4" max="4" width="16.85546875" style="40" bestFit="1" customWidth="1"/>
    <col min="5" max="5" width="17.85546875" style="40" bestFit="1" customWidth="1"/>
    <col min="6" max="6" width="9.85546875" style="40" customWidth="1"/>
    <col min="7" max="7" width="9.85546875" style="32" customWidth="1"/>
    <col min="8" max="8" width="27.7109375" style="40" customWidth="1"/>
    <col min="9" max="16384" width="11.42578125" style="41"/>
  </cols>
  <sheetData>
    <row r="1" spans="1:8" x14ac:dyDescent="0.25">
      <c r="A1" s="96" t="s">
        <v>33</v>
      </c>
      <c r="B1" s="97"/>
      <c r="C1" s="97"/>
      <c r="D1" s="97"/>
      <c r="E1" s="97"/>
      <c r="F1" s="97"/>
      <c r="G1" s="97"/>
      <c r="H1" s="98"/>
    </row>
    <row r="2" spans="1:8" ht="5.25" customHeight="1" x14ac:dyDescent="0.25"/>
    <row r="3" spans="1:8" ht="15.75" x14ac:dyDescent="0.25">
      <c r="A3" s="93" t="s">
        <v>32</v>
      </c>
      <c r="B3" s="94"/>
      <c r="C3" s="94"/>
      <c r="D3" s="94"/>
      <c r="E3" s="94"/>
      <c r="F3" s="94"/>
      <c r="G3" s="94"/>
      <c r="H3" s="95"/>
    </row>
    <row r="4" spans="1:8" ht="6" customHeight="1" x14ac:dyDescent="0.25">
      <c r="C4" s="31"/>
      <c r="D4" s="31"/>
      <c r="E4" s="31"/>
      <c r="F4" s="31"/>
      <c r="H4" s="31"/>
    </row>
    <row r="5" spans="1:8" ht="30" x14ac:dyDescent="0.25">
      <c r="A5" s="45" t="s">
        <v>22</v>
      </c>
      <c r="B5" s="45" t="s">
        <v>23</v>
      </c>
      <c r="C5" s="45" t="s">
        <v>24</v>
      </c>
      <c r="D5" s="45" t="s">
        <v>25</v>
      </c>
      <c r="E5" s="45" t="s">
        <v>26</v>
      </c>
      <c r="F5" s="45" t="s">
        <v>27</v>
      </c>
      <c r="G5" s="46" t="s">
        <v>28</v>
      </c>
      <c r="H5" s="47" t="s">
        <v>30</v>
      </c>
    </row>
    <row r="6" spans="1:8" x14ac:dyDescent="0.25">
      <c r="A6" s="54" t="s">
        <v>29</v>
      </c>
      <c r="B6" s="33"/>
      <c r="C6" s="33">
        <f>SUM(C7:C30)</f>
        <v>24577318.606281243</v>
      </c>
      <c r="D6" s="33">
        <f>SUM(D7:D30)</f>
        <v>3932370.9770050021</v>
      </c>
      <c r="E6" s="33">
        <f>SUM(E9:E30)</f>
        <v>28509689.58328627</v>
      </c>
      <c r="F6" s="33">
        <v>100</v>
      </c>
      <c r="G6" s="34"/>
      <c r="H6" s="55">
        <f>SUM(H9:H30)</f>
        <v>10757569.646816321</v>
      </c>
    </row>
    <row r="7" spans="1:8" x14ac:dyDescent="0.25">
      <c r="A7" s="56">
        <v>1</v>
      </c>
      <c r="B7" s="35">
        <v>2018</v>
      </c>
      <c r="C7" s="36"/>
      <c r="D7" s="36"/>
      <c r="E7" s="36"/>
      <c r="F7" s="36"/>
      <c r="G7" s="37"/>
      <c r="H7" s="57">
        <f>(E7)/(1+0.1)^G7</f>
        <v>0</v>
      </c>
    </row>
    <row r="8" spans="1:8" x14ac:dyDescent="0.25">
      <c r="A8" s="56">
        <v>2</v>
      </c>
      <c r="B8" s="35">
        <v>2019</v>
      </c>
      <c r="C8" s="36"/>
      <c r="D8" s="36"/>
      <c r="E8" s="36"/>
      <c r="F8" s="36"/>
      <c r="G8" s="37"/>
      <c r="H8" s="57">
        <f>(E8)/(1+0.1)^G8</f>
        <v>0</v>
      </c>
    </row>
    <row r="9" spans="1:8" x14ac:dyDescent="0.25">
      <c r="A9" s="56">
        <v>3</v>
      </c>
      <c r="B9" s="35">
        <v>2020</v>
      </c>
      <c r="C9" s="38"/>
      <c r="D9" s="38">
        <f t="shared" ref="D9:D30" si="0">C9*0.16</f>
        <v>0</v>
      </c>
      <c r="E9" s="38">
        <f t="shared" ref="E9:E30" si="1">C9+D9</f>
        <v>0</v>
      </c>
      <c r="F9" s="38"/>
      <c r="G9" s="39"/>
      <c r="H9" s="57">
        <f>(E9)/(1+0.1)^G9</f>
        <v>0</v>
      </c>
    </row>
    <row r="10" spans="1:8" x14ac:dyDescent="0.25">
      <c r="A10" s="56">
        <v>4</v>
      </c>
      <c r="B10" s="35">
        <v>2021</v>
      </c>
      <c r="C10" s="38">
        <v>372600</v>
      </c>
      <c r="D10" s="38">
        <f t="shared" si="0"/>
        <v>59616</v>
      </c>
      <c r="E10" s="38">
        <f t="shared" si="1"/>
        <v>432216</v>
      </c>
      <c r="F10" s="38">
        <f>E10*100/$E$6</f>
        <v>1.5160319397282582</v>
      </c>
      <c r="G10" s="39">
        <v>0</v>
      </c>
      <c r="H10" s="57">
        <f>(C10)/(1+0.1)^G10</f>
        <v>372600</v>
      </c>
    </row>
    <row r="11" spans="1:8" x14ac:dyDescent="0.25">
      <c r="A11" s="56">
        <v>5</v>
      </c>
      <c r="B11" s="35">
        <v>2022</v>
      </c>
      <c r="C11" s="38">
        <v>1171150.4468757506</v>
      </c>
      <c r="D11" s="38">
        <f t="shared" si="0"/>
        <v>187384.0715001201</v>
      </c>
      <c r="E11" s="38">
        <f t="shared" si="1"/>
        <v>1358534.5183758708</v>
      </c>
      <c r="F11" s="38">
        <f t="shared" ref="F11:F30" si="2">E11*100/$E$6</f>
        <v>4.765167696432262</v>
      </c>
      <c r="G11" s="39">
        <v>1</v>
      </c>
      <c r="H11" s="57">
        <f t="shared" ref="H11:H30" si="3">(C11)/(1+0.1)^G11</f>
        <v>1064682.2244325003</v>
      </c>
    </row>
    <row r="12" spans="1:8" x14ac:dyDescent="0.25">
      <c r="A12" s="56">
        <v>6</v>
      </c>
      <c r="B12" s="35">
        <v>2023</v>
      </c>
      <c r="C12" s="38">
        <v>1229350.9343765695</v>
      </c>
      <c r="D12" s="38">
        <f t="shared" si="0"/>
        <v>196696.14950025111</v>
      </c>
      <c r="E12" s="38">
        <f t="shared" si="1"/>
        <v>1426047.0838768205</v>
      </c>
      <c r="F12" s="38">
        <f t="shared" si="2"/>
        <v>5.0019733807022462</v>
      </c>
      <c r="G12" s="39">
        <v>2</v>
      </c>
      <c r="H12" s="57">
        <f t="shared" si="3"/>
        <v>1015992.5077492308</v>
      </c>
    </row>
    <row r="13" spans="1:8" x14ac:dyDescent="0.25">
      <c r="A13" s="56">
        <v>7</v>
      </c>
      <c r="B13" s="35">
        <v>2024</v>
      </c>
      <c r="C13" s="38">
        <v>1234200.9750016378</v>
      </c>
      <c r="D13" s="38">
        <f t="shared" si="0"/>
        <v>197472.15600026207</v>
      </c>
      <c r="E13" s="38">
        <f t="shared" si="1"/>
        <v>1431673.1310019</v>
      </c>
      <c r="F13" s="38">
        <f t="shared" si="2"/>
        <v>5.0217071877247461</v>
      </c>
      <c r="G13" s="39">
        <v>3</v>
      </c>
      <c r="H13" s="57">
        <f t="shared" si="3"/>
        <v>927273.45980588836</v>
      </c>
    </row>
    <row r="14" spans="1:8" x14ac:dyDescent="0.25">
      <c r="A14" s="56">
        <v>8</v>
      </c>
      <c r="B14" s="35">
        <v>2025</v>
      </c>
      <c r="C14" s="38">
        <v>1234200.9750016378</v>
      </c>
      <c r="D14" s="38">
        <f t="shared" si="0"/>
        <v>197472.15600026207</v>
      </c>
      <c r="E14" s="38">
        <f t="shared" si="1"/>
        <v>1431673.1310019</v>
      </c>
      <c r="F14" s="38">
        <f t="shared" si="2"/>
        <v>5.0217071877247461</v>
      </c>
      <c r="G14" s="39">
        <v>4</v>
      </c>
      <c r="H14" s="57">
        <f t="shared" si="3"/>
        <v>842975.87255080766</v>
      </c>
    </row>
    <row r="15" spans="1:8" x14ac:dyDescent="0.25">
      <c r="A15" s="56">
        <v>9</v>
      </c>
      <c r="B15" s="35">
        <v>2026</v>
      </c>
      <c r="C15" s="38">
        <v>1234200.9750016378</v>
      </c>
      <c r="D15" s="38">
        <f t="shared" si="0"/>
        <v>197472.15600026207</v>
      </c>
      <c r="E15" s="38">
        <f t="shared" si="1"/>
        <v>1431673.1310019</v>
      </c>
      <c r="F15" s="38">
        <f t="shared" si="2"/>
        <v>5.0217071877247461</v>
      </c>
      <c r="G15" s="39">
        <v>5</v>
      </c>
      <c r="H15" s="57">
        <f t="shared" si="3"/>
        <v>766341.70231891598</v>
      </c>
    </row>
    <row r="16" spans="1:8" x14ac:dyDescent="0.25">
      <c r="A16" s="56">
        <v>10</v>
      </c>
      <c r="B16" s="35">
        <v>2027</v>
      </c>
      <c r="C16" s="38">
        <v>1234200.9750016378</v>
      </c>
      <c r="D16" s="38">
        <f t="shared" si="0"/>
        <v>197472.15600026207</v>
      </c>
      <c r="E16" s="38">
        <f t="shared" si="1"/>
        <v>1431673.1310019</v>
      </c>
      <c r="F16" s="38">
        <f t="shared" si="2"/>
        <v>5.0217071877247461</v>
      </c>
      <c r="G16" s="39">
        <v>6</v>
      </c>
      <c r="H16" s="57">
        <f t="shared" si="3"/>
        <v>696674.27483537805</v>
      </c>
    </row>
    <row r="17" spans="1:8" x14ac:dyDescent="0.25">
      <c r="A17" s="56">
        <v>11</v>
      </c>
      <c r="B17" s="35">
        <v>2028</v>
      </c>
      <c r="C17" s="38">
        <v>1234200.9750016378</v>
      </c>
      <c r="D17" s="38">
        <f t="shared" si="0"/>
        <v>197472.15600026207</v>
      </c>
      <c r="E17" s="38">
        <f t="shared" si="1"/>
        <v>1431673.1310019</v>
      </c>
      <c r="F17" s="38">
        <f t="shared" si="2"/>
        <v>5.0217071877247461</v>
      </c>
      <c r="G17" s="39">
        <v>7</v>
      </c>
      <c r="H17" s="57">
        <f t="shared" si="3"/>
        <v>633340.24985034368</v>
      </c>
    </row>
    <row r="18" spans="1:8" x14ac:dyDescent="0.25">
      <c r="A18" s="56">
        <v>12</v>
      </c>
      <c r="B18" s="35">
        <v>2029</v>
      </c>
      <c r="C18" s="38">
        <v>1234200.9750016378</v>
      </c>
      <c r="D18" s="38">
        <f t="shared" si="0"/>
        <v>197472.15600026207</v>
      </c>
      <c r="E18" s="38">
        <f t="shared" si="1"/>
        <v>1431673.1310019</v>
      </c>
      <c r="F18" s="38">
        <f t="shared" si="2"/>
        <v>5.0217071877247461</v>
      </c>
      <c r="G18" s="39">
        <v>8</v>
      </c>
      <c r="H18" s="57">
        <f t="shared" si="3"/>
        <v>575763.86350031244</v>
      </c>
    </row>
    <row r="19" spans="1:8" x14ac:dyDescent="0.25">
      <c r="A19" s="56">
        <v>13</v>
      </c>
      <c r="B19" s="35">
        <v>2030</v>
      </c>
      <c r="C19" s="38">
        <v>1234200.9750016378</v>
      </c>
      <c r="D19" s="38">
        <f t="shared" si="0"/>
        <v>197472.15600026207</v>
      </c>
      <c r="E19" s="38">
        <f t="shared" si="1"/>
        <v>1431673.1310019</v>
      </c>
      <c r="F19" s="38">
        <f t="shared" si="2"/>
        <v>5.0217071877247461</v>
      </c>
      <c r="G19" s="39">
        <v>9</v>
      </c>
      <c r="H19" s="57">
        <f t="shared" si="3"/>
        <v>523421.69409119309</v>
      </c>
    </row>
    <row r="20" spans="1:8" x14ac:dyDescent="0.25">
      <c r="A20" s="56">
        <v>14</v>
      </c>
      <c r="B20" s="35">
        <v>2031</v>
      </c>
      <c r="C20" s="38">
        <v>1234200.9750016378</v>
      </c>
      <c r="D20" s="38">
        <f t="shared" si="0"/>
        <v>197472.15600026207</v>
      </c>
      <c r="E20" s="38">
        <f t="shared" si="1"/>
        <v>1431673.1310019</v>
      </c>
      <c r="F20" s="38">
        <f t="shared" si="2"/>
        <v>5.0217071877247461</v>
      </c>
      <c r="G20" s="39">
        <v>10</v>
      </c>
      <c r="H20" s="57">
        <f t="shared" si="3"/>
        <v>475837.90371926641</v>
      </c>
    </row>
    <row r="21" spans="1:8" x14ac:dyDescent="0.25">
      <c r="A21" s="56">
        <v>15</v>
      </c>
      <c r="B21" s="35">
        <v>2032</v>
      </c>
      <c r="C21" s="38">
        <v>1234200.9750016378</v>
      </c>
      <c r="D21" s="38">
        <f t="shared" si="0"/>
        <v>197472.15600026207</v>
      </c>
      <c r="E21" s="38">
        <f t="shared" si="1"/>
        <v>1431673.1310019</v>
      </c>
      <c r="F21" s="38">
        <f t="shared" si="2"/>
        <v>5.0217071877247461</v>
      </c>
      <c r="G21" s="39">
        <v>11</v>
      </c>
      <c r="H21" s="57">
        <f t="shared" si="3"/>
        <v>432579.9124720603</v>
      </c>
    </row>
    <row r="22" spans="1:8" x14ac:dyDescent="0.25">
      <c r="A22" s="56">
        <v>16</v>
      </c>
      <c r="B22" s="35">
        <v>2033</v>
      </c>
      <c r="C22" s="38">
        <v>1234200.9750016378</v>
      </c>
      <c r="D22" s="38">
        <f t="shared" si="0"/>
        <v>197472.15600026207</v>
      </c>
      <c r="E22" s="38">
        <f t="shared" si="1"/>
        <v>1431673.1310019</v>
      </c>
      <c r="F22" s="38">
        <f t="shared" si="2"/>
        <v>5.0217071877247461</v>
      </c>
      <c r="G22" s="39">
        <v>12</v>
      </c>
      <c r="H22" s="57">
        <f t="shared" si="3"/>
        <v>393254.46588369115</v>
      </c>
    </row>
    <row r="23" spans="1:8" x14ac:dyDescent="0.25">
      <c r="A23" s="56">
        <v>17</v>
      </c>
      <c r="B23" s="35">
        <v>2034</v>
      </c>
      <c r="C23" s="38">
        <v>1234200.9750016378</v>
      </c>
      <c r="D23" s="38">
        <f t="shared" si="0"/>
        <v>197472.15600026207</v>
      </c>
      <c r="E23" s="38">
        <f t="shared" si="1"/>
        <v>1431673.1310019</v>
      </c>
      <c r="F23" s="38">
        <f t="shared" si="2"/>
        <v>5.0217071877247461</v>
      </c>
      <c r="G23" s="39">
        <v>13</v>
      </c>
      <c r="H23" s="57">
        <f t="shared" si="3"/>
        <v>357504.05989426473</v>
      </c>
    </row>
    <row r="24" spans="1:8" x14ac:dyDescent="0.25">
      <c r="A24" s="56">
        <v>18</v>
      </c>
      <c r="B24" s="35">
        <v>2035</v>
      </c>
      <c r="C24" s="38">
        <v>1234200.9750016378</v>
      </c>
      <c r="D24" s="38">
        <f t="shared" si="0"/>
        <v>197472.15600026207</v>
      </c>
      <c r="E24" s="38">
        <f t="shared" si="1"/>
        <v>1431673.1310019</v>
      </c>
      <c r="F24" s="38">
        <f t="shared" si="2"/>
        <v>5.0217071877247461</v>
      </c>
      <c r="G24" s="39">
        <v>14</v>
      </c>
      <c r="H24" s="57">
        <f t="shared" si="3"/>
        <v>325003.69081296783</v>
      </c>
    </row>
    <row r="25" spans="1:8" x14ac:dyDescent="0.25">
      <c r="A25" s="56">
        <v>19</v>
      </c>
      <c r="B25" s="35">
        <v>2036</v>
      </c>
      <c r="C25" s="38">
        <v>1234200.9750016378</v>
      </c>
      <c r="D25" s="38">
        <f t="shared" si="0"/>
        <v>197472.15600026207</v>
      </c>
      <c r="E25" s="38">
        <f t="shared" si="1"/>
        <v>1431673.1310019</v>
      </c>
      <c r="F25" s="38">
        <f t="shared" si="2"/>
        <v>5.0217071877247461</v>
      </c>
      <c r="G25" s="39">
        <v>15</v>
      </c>
      <c r="H25" s="57">
        <f t="shared" si="3"/>
        <v>295457.9007390617</v>
      </c>
    </row>
    <row r="26" spans="1:8" x14ac:dyDescent="0.25">
      <c r="A26" s="56">
        <v>20</v>
      </c>
      <c r="B26" s="35">
        <v>2037</v>
      </c>
      <c r="C26" s="38">
        <v>1234200.9750016378</v>
      </c>
      <c r="D26" s="38">
        <f t="shared" si="0"/>
        <v>197472.15600026207</v>
      </c>
      <c r="E26" s="38">
        <f t="shared" si="1"/>
        <v>1431673.1310019</v>
      </c>
      <c r="F26" s="38">
        <f t="shared" si="2"/>
        <v>5.0217071877247461</v>
      </c>
      <c r="G26" s="39">
        <v>16</v>
      </c>
      <c r="H26" s="57">
        <f t="shared" si="3"/>
        <v>268598.09158096515</v>
      </c>
    </row>
    <row r="27" spans="1:8" x14ac:dyDescent="0.25">
      <c r="A27" s="56">
        <v>21</v>
      </c>
      <c r="B27" s="35">
        <v>2038</v>
      </c>
      <c r="C27" s="38">
        <v>1234200.9750016378</v>
      </c>
      <c r="D27" s="38">
        <f t="shared" si="0"/>
        <v>197472.15600026207</v>
      </c>
      <c r="E27" s="38">
        <f t="shared" si="1"/>
        <v>1431673.1310019</v>
      </c>
      <c r="F27" s="38">
        <f t="shared" si="2"/>
        <v>5.0217071877247461</v>
      </c>
      <c r="G27" s="39">
        <v>17</v>
      </c>
      <c r="H27" s="57">
        <f t="shared" si="3"/>
        <v>244180.08325542285</v>
      </c>
    </row>
    <row r="28" spans="1:8" x14ac:dyDescent="0.25">
      <c r="A28" s="56">
        <v>22</v>
      </c>
      <c r="B28" s="35">
        <v>2039</v>
      </c>
      <c r="C28" s="38">
        <v>1234200.9750016378</v>
      </c>
      <c r="D28" s="38">
        <f t="shared" si="0"/>
        <v>197472.15600026207</v>
      </c>
      <c r="E28" s="38">
        <f t="shared" si="1"/>
        <v>1431673.1310019</v>
      </c>
      <c r="F28" s="38">
        <f t="shared" si="2"/>
        <v>5.0217071877247461</v>
      </c>
      <c r="G28" s="39">
        <v>18</v>
      </c>
      <c r="H28" s="57">
        <f t="shared" si="3"/>
        <v>221981.89386856623</v>
      </c>
    </row>
    <row r="29" spans="1:8" x14ac:dyDescent="0.25">
      <c r="A29" s="56">
        <v>23</v>
      </c>
      <c r="B29" s="35">
        <v>2040</v>
      </c>
      <c r="C29" s="38">
        <v>1234200.9750016378</v>
      </c>
      <c r="D29" s="38">
        <f t="shared" si="0"/>
        <v>197472.15600026207</v>
      </c>
      <c r="E29" s="38">
        <f t="shared" si="1"/>
        <v>1431673.1310019</v>
      </c>
      <c r="F29" s="38">
        <f t="shared" si="2"/>
        <v>5.0217071877247461</v>
      </c>
      <c r="G29" s="39">
        <v>19</v>
      </c>
      <c r="H29" s="57">
        <f t="shared" si="3"/>
        <v>201801.72169869652</v>
      </c>
    </row>
    <row r="30" spans="1:8" x14ac:dyDescent="0.25">
      <c r="A30" s="49">
        <v>24</v>
      </c>
      <c r="B30" s="50">
        <v>2041</v>
      </c>
      <c r="C30" s="51">
        <v>822800.65000109188</v>
      </c>
      <c r="D30" s="51">
        <f t="shared" si="0"/>
        <v>131648.1040001747</v>
      </c>
      <c r="E30" s="51">
        <f t="shared" si="1"/>
        <v>954448.75400126656</v>
      </c>
      <c r="F30" s="51">
        <f t="shared" si="2"/>
        <v>3.3478047918164973</v>
      </c>
      <c r="G30" s="52">
        <v>20</v>
      </c>
      <c r="H30" s="53">
        <f t="shared" si="3"/>
        <v>122304.07375678577</v>
      </c>
    </row>
    <row r="31" spans="1:8" ht="6" customHeight="1" x14ac:dyDescent="0.25"/>
    <row r="32" spans="1:8" s="48" customFormat="1" x14ac:dyDescent="0.25">
      <c r="A32" s="58" t="s">
        <v>35</v>
      </c>
      <c r="B32" s="59"/>
      <c r="C32" s="62">
        <f>SUM(C10:C31)</f>
        <v>24577318.606281243</v>
      </c>
      <c r="D32" s="62">
        <f>SUM(D10:D31)</f>
        <v>3932370.9770050021</v>
      </c>
      <c r="E32" s="62">
        <f>SUM(E10:E31)</f>
        <v>28509689.58328627</v>
      </c>
      <c r="F32" s="62"/>
      <c r="G32" s="63"/>
      <c r="H32" s="64">
        <f>SUM(H10:H30)</f>
        <v>10757569.646816321</v>
      </c>
    </row>
    <row r="33" spans="1:8" s="48" customFormat="1" x14ac:dyDescent="0.25">
      <c r="A33" s="60" t="s">
        <v>34</v>
      </c>
      <c r="B33" s="61"/>
      <c r="C33" s="65">
        <f>+C32*1000</f>
        <v>24577318606.281242</v>
      </c>
      <c r="D33" s="65">
        <f>+D32*1000</f>
        <v>3932370977.005002</v>
      </c>
      <c r="E33" s="65">
        <f>+E32*1000</f>
        <v>28509689583.28627</v>
      </c>
      <c r="F33" s="65"/>
      <c r="G33" s="66"/>
      <c r="H33" s="67">
        <f>+H32*1000</f>
        <v>10757569646.81632</v>
      </c>
    </row>
  </sheetData>
  <mergeCells count="2">
    <mergeCell ref="A3:H3"/>
    <mergeCell ref="A1:H1"/>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Cta Púb. (2021)</vt:lpstr>
      <vt:lpstr>Anexo VPN</vt:lpstr>
      <vt:lpstr>'Cta Púb. (2021)'!Área_de_impresión</vt:lpstr>
      <vt:lpstr>'Cta Púb. (2021)'!Títulos_a_imprimir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Dulce Natalia Solano Arcos</dc:creator>
  <cp:lastModifiedBy>prueba</cp:lastModifiedBy>
  <cp:lastPrinted>2022-03-18T21:03:54Z</cp:lastPrinted>
  <dcterms:created xsi:type="dcterms:W3CDTF">2015-02-26T00:11:01Z</dcterms:created>
  <dcterms:modified xsi:type="dcterms:W3CDTF">2022-03-19T01:12:57Z</dcterms:modified>
</cp:coreProperties>
</file>