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igen Destino 2020 mdp" sheetId="1" r:id="rId1"/>
  </sheets>
  <definedNames>
    <definedName name="_xlnm.Print_Titles" localSheetId="0">'Origen Destino 2020 mdp'!$1:$7</definedName>
  </definedNames>
  <calcPr fullCalcOnLoad="1"/>
</workbook>
</file>

<file path=xl/sharedStrings.xml><?xml version="1.0" encoding="utf-8"?>
<sst xmlns="http://schemas.openxmlformats.org/spreadsheetml/2006/main" count="86" uniqueCount="51">
  <si>
    <t>Ramo</t>
  </si>
  <si>
    <t>Total</t>
  </si>
  <si>
    <t>Gobernación</t>
  </si>
  <si>
    <t>Relaciones Exteriores</t>
  </si>
  <si>
    <t>Hacienda y Crédito Público</t>
  </si>
  <si>
    <t>Secretaría de la Defensa Nacional</t>
  </si>
  <si>
    <t>Comunicaciones y Transportes</t>
  </si>
  <si>
    <t>Economía</t>
  </si>
  <si>
    <t>Secretaría de Educación Pública</t>
  </si>
  <si>
    <t>Salud</t>
  </si>
  <si>
    <t>Marina</t>
  </si>
  <si>
    <t>Medio Ambiente y Recursos Naturales</t>
  </si>
  <si>
    <t>Energía</t>
  </si>
  <si>
    <t>Instituto Nacional Electoral</t>
  </si>
  <si>
    <t>Secretaría de la Función Pública</t>
  </si>
  <si>
    <t>Consejo Nacional de Ciencia y Tecnología</t>
  </si>
  <si>
    <t>Comisión Federal de Competencia Económica</t>
  </si>
  <si>
    <t>Instituto Federal de Telecomunicaciones</t>
  </si>
  <si>
    <t>Comisión Reguladora de Energía</t>
  </si>
  <si>
    <t>Comisión Nacional de Hidrocarburos</t>
  </si>
  <si>
    <t>Cultura</t>
  </si>
  <si>
    <t>Origen</t>
  </si>
  <si>
    <t>Destino</t>
  </si>
  <si>
    <t>Concepto de Ley de Ingresos</t>
  </si>
  <si>
    <t>Monto</t>
  </si>
  <si>
    <t>Estructura
%</t>
  </si>
  <si>
    <t>Derechos</t>
  </si>
  <si>
    <t>Aprovechamientos</t>
  </si>
  <si>
    <t>Productos</t>
  </si>
  <si>
    <t>Gasto corriente</t>
  </si>
  <si>
    <t>Materiales y suministros</t>
  </si>
  <si>
    <t>Servicios Generales</t>
  </si>
  <si>
    <t>Inversión</t>
  </si>
  <si>
    <t>Provisiones Salarales y Económicas</t>
  </si>
  <si>
    <t>Provisiones Salariales y Económicas</t>
  </si>
  <si>
    <t>Agricultura y Desarrollo Rural</t>
  </si>
  <si>
    <t>Seguridad y Protección Ciudadana</t>
  </si>
  <si>
    <t>Impuestos</t>
  </si>
  <si>
    <t>Otras Ayudas</t>
  </si>
  <si>
    <t>Inversiones financieras y otras provisiones</t>
  </si>
  <si>
    <t>Subsidios Entidades Federativas</t>
  </si>
  <si>
    <t>Subsidios para inversión</t>
  </si>
  <si>
    <t>Fideicomisos para adquisición de títulos de crédito</t>
  </si>
  <si>
    <t>CUENTA PÚBLICA 2020</t>
  </si>
  <si>
    <t>ORIGEN Y DESTINO DE LOS INGRESOS EXCEDENTES</t>
  </si>
  <si>
    <t>Fiscalía General de la República</t>
  </si>
  <si>
    <t>Materiales y suministros (gasto de capital diferente de obra pública)</t>
  </si>
  <si>
    <t>Hacienda y Crédito Público (SAT)</t>
  </si>
  <si>
    <t>Previsiones y Aportaciones para los Sistemas de Educación Básica, Normal Tecnologíca y de Adultos</t>
  </si>
  <si>
    <t>Fideicomisos públicos no considerados entidad paraestatal cuyo proposito financiero se limite a la administración y pago</t>
  </si>
  <si>
    <t>(Millones de Pesos)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</si>
</sst>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ontserrat"/>
      <family val="0"/>
    </font>
    <font>
      <b/>
      <sz val="10"/>
      <color theme="0"/>
      <name val="Montserrat"/>
      <family val="0"/>
    </font>
    <font>
      <b/>
      <sz val="10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4" fontId="37" fillId="0" borderId="0" xfId="0" applyNumberFormat="1" applyFont="1" applyAlignment="1">
      <alignment vertical="top" wrapText="1"/>
    </xf>
    <xf numFmtId="165" fontId="37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/>
    </xf>
    <xf numFmtId="0" fontId="39" fillId="34" borderId="0" xfId="0" applyFont="1" applyFill="1" applyAlignment="1">
      <alignment/>
    </xf>
    <xf numFmtId="4" fontId="39" fillId="34" borderId="0" xfId="0" applyNumberFormat="1" applyFont="1" applyFill="1" applyAlignment="1">
      <alignment/>
    </xf>
    <xf numFmtId="164" fontId="39" fillId="34" borderId="0" xfId="0" applyNumberFormat="1" applyFont="1" applyFill="1" applyAlignment="1">
      <alignment/>
    </xf>
    <xf numFmtId="0" fontId="39" fillId="34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39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 vertical="top" wrapText="1"/>
    </xf>
    <xf numFmtId="0" fontId="37" fillId="0" borderId="0" xfId="0" applyFont="1" applyFill="1" applyAlignment="1">
      <alignment vertical="top" wrapText="1"/>
    </xf>
    <xf numFmtId="4" fontId="39" fillId="0" borderId="0" xfId="0" applyNumberFormat="1" applyFont="1" applyFill="1" applyAlignment="1">
      <alignment vertical="top" wrapText="1"/>
    </xf>
    <xf numFmtId="164" fontId="39" fillId="0" borderId="0" xfId="0" applyNumberFormat="1" applyFont="1" applyFill="1" applyAlignment="1">
      <alignment vertical="top"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top" wrapText="1"/>
    </xf>
    <xf numFmtId="4" fontId="37" fillId="0" borderId="0" xfId="0" applyNumberFormat="1" applyFont="1" applyFill="1" applyAlignment="1">
      <alignment vertical="top" wrapText="1"/>
    </xf>
    <xf numFmtId="165" fontId="37" fillId="0" borderId="0" xfId="0" applyNumberFormat="1" applyFont="1" applyFill="1" applyAlignment="1">
      <alignment vertical="top" wrapText="1"/>
    </xf>
    <xf numFmtId="0" fontId="37" fillId="0" borderId="11" xfId="0" applyFont="1" applyFill="1" applyBorder="1" applyAlignment="1">
      <alignment/>
    </xf>
    <xf numFmtId="0" fontId="39" fillId="0" borderId="11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vertical="top" wrapText="1"/>
    </xf>
    <xf numFmtId="165" fontId="39" fillId="0" borderId="11" xfId="0" applyNumberFormat="1" applyFont="1" applyFill="1" applyBorder="1" applyAlignment="1">
      <alignment vertical="top" wrapText="1"/>
    </xf>
    <xf numFmtId="165" fontId="39" fillId="0" borderId="0" xfId="0" applyNumberFormat="1" applyFont="1" applyFill="1" applyAlignment="1">
      <alignment vertical="top" wrapText="1"/>
    </xf>
    <xf numFmtId="0" fontId="39" fillId="0" borderId="0" xfId="0" applyFont="1" applyFill="1" applyAlignment="1">
      <alignment horizontal="center"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37" fillId="0" borderId="0" xfId="0" applyFont="1" applyAlignment="1">
      <alignment horizontal="center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wrapText="1"/>
    </xf>
    <xf numFmtId="0" fontId="38" fillId="33" borderId="0" xfId="0" applyFont="1" applyFill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3"/>
  <sheetViews>
    <sheetView showGridLines="0" tabSelected="1" zoomScalePageLayoutView="0" workbookViewId="0" topLeftCell="A1">
      <selection activeCell="C8" sqref="C8"/>
    </sheetView>
  </sheetViews>
  <sheetFormatPr defaultColWidth="11.421875" defaultRowHeight="15"/>
  <cols>
    <col min="1" max="1" width="3.421875" style="0" customWidth="1"/>
    <col min="2" max="2" width="7.28125" style="0" customWidth="1"/>
    <col min="3" max="3" width="19.8515625" style="0" customWidth="1"/>
    <col min="4" max="4" width="15.7109375" style="0" customWidth="1"/>
    <col min="5" max="5" width="13.00390625" style="0" customWidth="1"/>
    <col min="6" max="6" width="21.7109375" style="0" customWidth="1"/>
    <col min="7" max="7" width="51.7109375" style="0" customWidth="1"/>
    <col min="8" max="8" width="13.57421875" style="0" customWidth="1"/>
    <col min="9" max="9" width="11.57421875" style="0" customWidth="1"/>
    <col min="10" max="10" width="6.57421875" style="0" customWidth="1"/>
    <col min="11" max="11" width="15.28125" style="0" bestFit="1" customWidth="1"/>
    <col min="12" max="12" width="18.421875" style="0" customWidth="1"/>
    <col min="13" max="13" width="19.00390625" style="0" customWidth="1"/>
    <col min="14" max="14" width="18.421875" style="0" customWidth="1"/>
  </cols>
  <sheetData>
    <row r="1" spans="2:9" ht="15.75" customHeight="1">
      <c r="B1" s="46" t="s">
        <v>43</v>
      </c>
      <c r="C1" s="46"/>
      <c r="D1" s="46"/>
      <c r="E1" s="46"/>
      <c r="F1" s="46"/>
      <c r="G1" s="46"/>
      <c r="H1" s="46"/>
      <c r="I1" s="46"/>
    </row>
    <row r="2" spans="2:9" ht="15.75">
      <c r="B2" s="46" t="s">
        <v>44</v>
      </c>
      <c r="C2" s="46"/>
      <c r="D2" s="46"/>
      <c r="E2" s="46"/>
      <c r="F2" s="46"/>
      <c r="G2" s="46"/>
      <c r="H2" s="46"/>
      <c r="I2" s="46"/>
    </row>
    <row r="3" spans="2:9" ht="15.75">
      <c r="B3" s="42" t="s">
        <v>50</v>
      </c>
      <c r="C3" s="42"/>
      <c r="D3" s="42"/>
      <c r="E3" s="42"/>
      <c r="F3" s="42"/>
      <c r="G3" s="42"/>
      <c r="H3" s="42"/>
      <c r="I3" s="42"/>
    </row>
    <row r="4" spans="2:11" ht="15.75">
      <c r="B4" s="1"/>
      <c r="C4" s="1"/>
      <c r="D4" s="1"/>
      <c r="E4" s="1"/>
      <c r="F4" s="1"/>
      <c r="G4" s="1"/>
      <c r="H4" s="2"/>
      <c r="I4" s="1"/>
      <c r="K4" s="7"/>
    </row>
    <row r="5" spans="2:9" ht="16.5" thickBot="1">
      <c r="B5" s="43" t="s">
        <v>21</v>
      </c>
      <c r="C5" s="44"/>
      <c r="D5" s="44"/>
      <c r="E5" s="44"/>
      <c r="F5" s="11"/>
      <c r="G5" s="45" t="s">
        <v>22</v>
      </c>
      <c r="H5" s="45"/>
      <c r="I5" s="45"/>
    </row>
    <row r="6" spans="2:9" ht="45">
      <c r="B6" s="12"/>
      <c r="C6" s="13" t="s">
        <v>23</v>
      </c>
      <c r="D6" s="13" t="s">
        <v>24</v>
      </c>
      <c r="E6" s="13" t="s">
        <v>25</v>
      </c>
      <c r="F6" s="11"/>
      <c r="G6" s="13" t="s">
        <v>0</v>
      </c>
      <c r="H6" s="13" t="s">
        <v>24</v>
      </c>
      <c r="I6" s="13" t="s">
        <v>25</v>
      </c>
    </row>
    <row r="7" spans="2:9" ht="6" customHeight="1">
      <c r="B7" s="14"/>
      <c r="C7" s="14"/>
      <c r="D7" s="14"/>
      <c r="E7" s="14"/>
      <c r="F7" s="14"/>
      <c r="G7" s="14"/>
      <c r="H7" s="14"/>
      <c r="I7" s="14"/>
    </row>
    <row r="8" spans="2:14" ht="15.75">
      <c r="B8" s="15" t="s">
        <v>1</v>
      </c>
      <c r="C8" s="15"/>
      <c r="D8" s="16">
        <f>D9+D28+D48+D60</f>
        <v>145349.44416505</v>
      </c>
      <c r="E8" s="17">
        <f>E9+E28+E48+E60</f>
        <v>100.00000000000004</v>
      </c>
      <c r="F8" s="15"/>
      <c r="G8" s="18" t="s">
        <v>1</v>
      </c>
      <c r="H8" s="16">
        <f>H9+H28+H48+H60</f>
        <v>145349.44416505</v>
      </c>
      <c r="I8" s="19"/>
      <c r="L8" s="2"/>
      <c r="N8" s="7"/>
    </row>
    <row r="9" spans="2:9" ht="15.75">
      <c r="B9" s="15"/>
      <c r="C9" s="15" t="s">
        <v>26</v>
      </c>
      <c r="D9" s="16">
        <f>H9</f>
        <v>27851.483033649998</v>
      </c>
      <c r="E9" s="17">
        <f>(D9*100)/D$8</f>
        <v>19.16174031049169</v>
      </c>
      <c r="F9" s="18" t="s">
        <v>26</v>
      </c>
      <c r="G9" s="19"/>
      <c r="H9" s="16">
        <f>SUM(H10:H27)</f>
        <v>27851.483033649998</v>
      </c>
      <c r="I9" s="17">
        <f>SUM(I10:I27)</f>
        <v>100.00000000000003</v>
      </c>
    </row>
    <row r="10" spans="2:11" ht="15.75">
      <c r="B10" s="1"/>
      <c r="C10" s="1"/>
      <c r="D10" s="1"/>
      <c r="E10" s="1"/>
      <c r="F10" s="3">
        <v>4</v>
      </c>
      <c r="G10" s="4" t="s">
        <v>2</v>
      </c>
      <c r="H10" s="5">
        <v>3645.6355744</v>
      </c>
      <c r="I10" s="6">
        <f>(H10*100)/H$9</f>
        <v>13.089556380158875</v>
      </c>
      <c r="K10" s="5"/>
    </row>
    <row r="11" spans="2:12" ht="15.75">
      <c r="B11" s="1"/>
      <c r="C11" s="1"/>
      <c r="D11" s="1"/>
      <c r="E11" s="1"/>
      <c r="F11" s="3">
        <v>5</v>
      </c>
      <c r="G11" s="4" t="s">
        <v>3</v>
      </c>
      <c r="H11" s="5">
        <v>2884.03083</v>
      </c>
      <c r="I11" s="6">
        <f aca="true" t="shared" si="0" ref="I11:I27">(H11*100)/H$9</f>
        <v>10.355035049715418</v>
      </c>
      <c r="L11" s="7"/>
    </row>
    <row r="12" spans="2:12" ht="15.75">
      <c r="B12" s="1"/>
      <c r="C12" s="1"/>
      <c r="D12" s="1"/>
      <c r="E12" s="1"/>
      <c r="F12" s="3">
        <v>6</v>
      </c>
      <c r="G12" s="4" t="s">
        <v>4</v>
      </c>
      <c r="H12" s="5">
        <f>(5369446918+47287.05+5280+49400)/1000000</f>
        <v>5369.5488850500005</v>
      </c>
      <c r="I12" s="6">
        <f t="shared" si="0"/>
        <v>19.27922070994404</v>
      </c>
      <c r="K12" s="9"/>
      <c r="L12" s="7"/>
    </row>
    <row r="13" spans="2:12" ht="15.75">
      <c r="B13" s="1"/>
      <c r="C13" s="1"/>
      <c r="D13" s="1"/>
      <c r="E13" s="1"/>
      <c r="F13" s="3">
        <v>7</v>
      </c>
      <c r="G13" s="4" t="s">
        <v>5</v>
      </c>
      <c r="H13" s="5">
        <v>4.766235</v>
      </c>
      <c r="I13" s="6">
        <f t="shared" si="0"/>
        <v>0.017113038448406726</v>
      </c>
      <c r="L13" s="7"/>
    </row>
    <row r="14" spans="2:12" ht="15.75">
      <c r="B14" s="1"/>
      <c r="C14" s="1"/>
      <c r="D14" s="1"/>
      <c r="E14" s="1"/>
      <c r="F14" s="3">
        <v>8</v>
      </c>
      <c r="G14" s="4" t="s">
        <v>35</v>
      </c>
      <c r="H14" s="5">
        <v>1093.649146</v>
      </c>
      <c r="I14" s="6">
        <f t="shared" si="0"/>
        <v>3.926717814913696</v>
      </c>
      <c r="L14" s="7"/>
    </row>
    <row r="15" spans="2:12" ht="15.75">
      <c r="B15" s="1"/>
      <c r="C15" s="1"/>
      <c r="D15" s="1"/>
      <c r="E15" s="1"/>
      <c r="F15" s="3">
        <v>9</v>
      </c>
      <c r="G15" s="4" t="s">
        <v>6</v>
      </c>
      <c r="H15" s="5">
        <v>20.829131</v>
      </c>
      <c r="I15" s="6">
        <f t="shared" si="0"/>
        <v>0.07478643408264604</v>
      </c>
      <c r="L15" s="7"/>
    </row>
    <row r="16" spans="2:12" ht="15.75">
      <c r="B16" s="1"/>
      <c r="C16" s="1"/>
      <c r="D16" s="1"/>
      <c r="E16" s="1"/>
      <c r="F16" s="3">
        <v>10</v>
      </c>
      <c r="G16" s="4" t="s">
        <v>7</v>
      </c>
      <c r="H16" s="5">
        <v>185.439951</v>
      </c>
      <c r="I16" s="6">
        <f t="shared" si="0"/>
        <v>0.6658171515533035</v>
      </c>
      <c r="L16" s="7"/>
    </row>
    <row r="17" spans="2:12" ht="15.75">
      <c r="B17" s="1"/>
      <c r="C17" s="1"/>
      <c r="D17" s="1"/>
      <c r="E17" s="1"/>
      <c r="F17" s="3">
        <v>11</v>
      </c>
      <c r="G17" s="4" t="s">
        <v>8</v>
      </c>
      <c r="H17" s="5">
        <v>3145.5541777500007</v>
      </c>
      <c r="I17" s="6">
        <f t="shared" si="0"/>
        <v>11.294027588942251</v>
      </c>
      <c r="L17" s="7"/>
    </row>
    <row r="18" spans="2:12" ht="15.75">
      <c r="B18" s="1"/>
      <c r="C18" s="1"/>
      <c r="D18" s="1"/>
      <c r="E18" s="1"/>
      <c r="F18" s="3">
        <v>12</v>
      </c>
      <c r="G18" s="4" t="s">
        <v>9</v>
      </c>
      <c r="H18" s="5">
        <v>1075.111776</v>
      </c>
      <c r="I18" s="6">
        <f t="shared" si="0"/>
        <v>3.860159887001551</v>
      </c>
      <c r="L18" s="7"/>
    </row>
    <row r="19" spans="2:14" ht="15.75">
      <c r="B19" s="1"/>
      <c r="C19" s="1"/>
      <c r="D19" s="1"/>
      <c r="E19" s="1"/>
      <c r="F19" s="3">
        <v>13</v>
      </c>
      <c r="G19" s="4" t="s">
        <v>10</v>
      </c>
      <c r="H19" s="5">
        <v>5.928863</v>
      </c>
      <c r="I19" s="6">
        <f t="shared" si="0"/>
        <v>0.021287422981522322</v>
      </c>
      <c r="L19" s="7"/>
      <c r="N19" s="7"/>
    </row>
    <row r="20" spans="2:12" ht="15.75">
      <c r="B20" s="1"/>
      <c r="C20" s="1"/>
      <c r="D20" s="1"/>
      <c r="E20" s="1"/>
      <c r="F20" s="3">
        <v>16</v>
      </c>
      <c r="G20" s="4" t="s">
        <v>11</v>
      </c>
      <c r="H20" s="5">
        <v>4938.022841799999</v>
      </c>
      <c r="I20" s="6">
        <f t="shared" si="0"/>
        <v>17.729838069426712</v>
      </c>
      <c r="L20" s="7"/>
    </row>
    <row r="21" spans="2:9" ht="15.75">
      <c r="B21" s="1"/>
      <c r="C21" s="1"/>
      <c r="D21" s="1"/>
      <c r="E21" s="1"/>
      <c r="F21" s="3">
        <v>23</v>
      </c>
      <c r="G21" s="4" t="s">
        <v>34</v>
      </c>
      <c r="H21" s="5">
        <v>3472.4679326</v>
      </c>
      <c r="I21" s="6">
        <f t="shared" si="0"/>
        <v>12.46780262438659</v>
      </c>
    </row>
    <row r="22" spans="2:9" ht="30">
      <c r="B22" s="1"/>
      <c r="C22" s="1"/>
      <c r="D22" s="1"/>
      <c r="E22" s="1"/>
      <c r="F22" s="3">
        <v>25</v>
      </c>
      <c r="G22" s="4" t="s">
        <v>48</v>
      </c>
      <c r="H22" s="5">
        <v>0.737223</v>
      </c>
      <c r="I22" s="6">
        <f t="shared" si="0"/>
        <v>0.0026469793335934444</v>
      </c>
    </row>
    <row r="23" spans="2:9" ht="15.75">
      <c r="B23" s="1"/>
      <c r="C23" s="1"/>
      <c r="D23" s="1"/>
      <c r="E23" s="1"/>
      <c r="F23" s="3">
        <v>27</v>
      </c>
      <c r="G23" s="4" t="s">
        <v>14</v>
      </c>
      <c r="H23" s="5">
        <v>508.276528</v>
      </c>
      <c r="I23" s="6">
        <f t="shared" si="0"/>
        <v>1.8249531896951527</v>
      </c>
    </row>
    <row r="24" spans="2:9" ht="15.75">
      <c r="B24" s="1"/>
      <c r="C24" s="1"/>
      <c r="D24" s="1"/>
      <c r="E24" s="1"/>
      <c r="F24" s="3">
        <v>41</v>
      </c>
      <c r="G24" s="4" t="s">
        <v>16</v>
      </c>
      <c r="H24" s="5">
        <v>21.503885</v>
      </c>
      <c r="I24" s="6">
        <f t="shared" si="0"/>
        <v>0.07720912015356286</v>
      </c>
    </row>
    <row r="25" spans="2:9" ht="15.75">
      <c r="B25" s="1"/>
      <c r="C25" s="1"/>
      <c r="D25" s="1"/>
      <c r="E25" s="1"/>
      <c r="F25" s="3">
        <v>43</v>
      </c>
      <c r="G25" s="4" t="s">
        <v>17</v>
      </c>
      <c r="H25" s="5">
        <v>611.0907047999999</v>
      </c>
      <c r="I25" s="6">
        <f t="shared" si="0"/>
        <v>2.1941047234780418</v>
      </c>
    </row>
    <row r="26" spans="2:9" ht="15.75">
      <c r="B26" s="1"/>
      <c r="C26" s="1"/>
      <c r="D26" s="1"/>
      <c r="E26" s="1"/>
      <c r="F26" s="3">
        <v>45</v>
      </c>
      <c r="G26" s="4" t="s">
        <v>18</v>
      </c>
      <c r="H26" s="5">
        <v>621.460492</v>
      </c>
      <c r="I26" s="6">
        <f t="shared" si="0"/>
        <v>2.23133716523876</v>
      </c>
    </row>
    <row r="27" spans="2:11" ht="15.75">
      <c r="B27" s="1"/>
      <c r="C27" s="1"/>
      <c r="D27" s="1"/>
      <c r="E27" s="1"/>
      <c r="F27" s="3">
        <v>48</v>
      </c>
      <c r="G27" s="4" t="s">
        <v>20</v>
      </c>
      <c r="H27" s="5">
        <f>(238397966.55+9030890.7)/1000000</f>
        <v>247.42885725</v>
      </c>
      <c r="I27" s="6">
        <f t="shared" si="0"/>
        <v>0.8883866505458898</v>
      </c>
      <c r="K27" s="9"/>
    </row>
    <row r="28" spans="2:9" ht="15.75" customHeight="1">
      <c r="B28" s="1"/>
      <c r="C28" s="20" t="s">
        <v>27</v>
      </c>
      <c r="D28" s="21">
        <f>H28</f>
        <v>116098.09202936002</v>
      </c>
      <c r="E28" s="22">
        <f>(D28*100)/D$8</f>
        <v>79.87515376909602</v>
      </c>
      <c r="F28" s="37" t="s">
        <v>27</v>
      </c>
      <c r="G28" s="24"/>
      <c r="H28" s="25">
        <f>SUM(H29:H47)</f>
        <v>116098.09202936002</v>
      </c>
      <c r="I28" s="26">
        <f>SUM(I29:I47)</f>
        <v>99.99999999999999</v>
      </c>
    </row>
    <row r="29" spans="2:9" ht="15.75">
      <c r="B29" s="1"/>
      <c r="C29" s="1"/>
      <c r="D29" s="1"/>
      <c r="E29" s="1"/>
      <c r="F29" s="3">
        <v>4</v>
      </c>
      <c r="G29" s="4" t="s">
        <v>2</v>
      </c>
      <c r="H29" s="5">
        <v>56.759648</v>
      </c>
      <c r="I29" s="6">
        <f aca="true" t="shared" si="1" ref="I29:I47">(H29*100)/H$28</f>
        <v>0.048889389143144626</v>
      </c>
    </row>
    <row r="30" spans="2:9" ht="15.75">
      <c r="B30" s="1"/>
      <c r="C30" s="1"/>
      <c r="D30" s="1"/>
      <c r="E30" s="1"/>
      <c r="F30" s="3">
        <v>5</v>
      </c>
      <c r="G30" s="4" t="s">
        <v>3</v>
      </c>
      <c r="H30" s="5">
        <v>66.699823</v>
      </c>
      <c r="I30" s="6">
        <f t="shared" si="1"/>
        <v>0.05745126542056547</v>
      </c>
    </row>
    <row r="31" spans="2:11" ht="15.75">
      <c r="B31" s="1"/>
      <c r="C31" s="1"/>
      <c r="D31" s="1"/>
      <c r="E31" s="1"/>
      <c r="F31" s="3">
        <v>6</v>
      </c>
      <c r="G31" s="4" t="s">
        <v>4</v>
      </c>
      <c r="H31" s="5">
        <f>(27277781402.16+44373351)/1000000</f>
        <v>27322.15475316</v>
      </c>
      <c r="I31" s="6">
        <f t="shared" si="1"/>
        <v>23.533681110151672</v>
      </c>
      <c r="K31" s="9"/>
    </row>
    <row r="32" spans="2:9" ht="15.75">
      <c r="B32" s="1"/>
      <c r="C32" s="1"/>
      <c r="D32" s="1"/>
      <c r="E32" s="1"/>
      <c r="F32" s="3">
        <v>7</v>
      </c>
      <c r="G32" s="4" t="s">
        <v>5</v>
      </c>
      <c r="H32" s="5">
        <v>1076.174218</v>
      </c>
      <c r="I32" s="6">
        <f t="shared" si="1"/>
        <v>0.9269525443431462</v>
      </c>
    </row>
    <row r="33" spans="2:11" ht="15.75">
      <c r="B33" s="1"/>
      <c r="C33" s="1"/>
      <c r="D33" s="1"/>
      <c r="E33" s="1"/>
      <c r="F33" s="3">
        <v>9</v>
      </c>
      <c r="G33" s="4" t="s">
        <v>6</v>
      </c>
      <c r="H33" s="5">
        <f>(822314319+2310185171)/1000000</f>
        <v>3132.49949</v>
      </c>
      <c r="I33" s="6">
        <f t="shared" si="1"/>
        <v>2.6981489835404213</v>
      </c>
      <c r="K33" s="9"/>
    </row>
    <row r="34" spans="2:9" ht="15.75">
      <c r="B34" s="1"/>
      <c r="C34" s="1"/>
      <c r="D34" s="1"/>
      <c r="E34" s="1"/>
      <c r="F34" s="3">
        <v>10</v>
      </c>
      <c r="G34" s="4" t="s">
        <v>7</v>
      </c>
      <c r="H34" s="5">
        <v>5243.1699</v>
      </c>
      <c r="I34" s="6">
        <f t="shared" si="1"/>
        <v>4.51615509639388</v>
      </c>
    </row>
    <row r="35" spans="2:9" ht="15.75">
      <c r="B35" s="1"/>
      <c r="C35" s="1"/>
      <c r="D35" s="1"/>
      <c r="E35" s="1"/>
      <c r="F35" s="3">
        <v>11</v>
      </c>
      <c r="G35" s="4" t="s">
        <v>8</v>
      </c>
      <c r="H35" s="5">
        <v>8.848221</v>
      </c>
      <c r="I35" s="6">
        <f t="shared" si="1"/>
        <v>0.007621331966215583</v>
      </c>
    </row>
    <row r="36" spans="2:9" ht="15.75">
      <c r="B36" s="1"/>
      <c r="C36" s="1"/>
      <c r="D36" s="1"/>
      <c r="E36" s="1"/>
      <c r="F36" s="3">
        <v>12</v>
      </c>
      <c r="G36" s="4" t="s">
        <v>9</v>
      </c>
      <c r="H36" s="5">
        <v>155.2153315</v>
      </c>
      <c r="I36" s="6">
        <f t="shared" si="1"/>
        <v>0.13369326643261942</v>
      </c>
    </row>
    <row r="37" spans="2:9" ht="15.75">
      <c r="B37" s="1"/>
      <c r="C37" s="1"/>
      <c r="D37" s="1"/>
      <c r="E37" s="1"/>
      <c r="F37" s="3">
        <v>13</v>
      </c>
      <c r="G37" s="4" t="s">
        <v>10</v>
      </c>
      <c r="H37" s="5">
        <v>503.996647</v>
      </c>
      <c r="I37" s="6">
        <f t="shared" si="1"/>
        <v>0.4341127732508682</v>
      </c>
    </row>
    <row r="38" spans="2:9" ht="15.75">
      <c r="B38" s="1"/>
      <c r="C38" s="1"/>
      <c r="D38" s="1"/>
      <c r="E38" s="1"/>
      <c r="F38" s="3">
        <v>16</v>
      </c>
      <c r="G38" s="4" t="s">
        <v>11</v>
      </c>
      <c r="H38" s="5">
        <v>5001.201477</v>
      </c>
      <c r="I38" s="6">
        <f t="shared" si="1"/>
        <v>4.307737870261681</v>
      </c>
    </row>
    <row r="39" spans="2:9" ht="15.75">
      <c r="B39" s="1"/>
      <c r="C39" s="1"/>
      <c r="D39" s="1"/>
      <c r="E39" s="1"/>
      <c r="F39" s="3">
        <v>18</v>
      </c>
      <c r="G39" s="4" t="s">
        <v>12</v>
      </c>
      <c r="H39" s="5">
        <v>278.228862</v>
      </c>
      <c r="I39" s="6">
        <f t="shared" si="1"/>
        <v>0.23964981433944563</v>
      </c>
    </row>
    <row r="40" spans="2:9" ht="15.75">
      <c r="B40" s="1"/>
      <c r="C40" s="1"/>
      <c r="D40" s="1"/>
      <c r="E40" s="1"/>
      <c r="F40" s="3">
        <v>22</v>
      </c>
      <c r="G40" s="4" t="s">
        <v>13</v>
      </c>
      <c r="H40" s="5">
        <v>0.014525</v>
      </c>
      <c r="I40" s="6">
        <f t="shared" si="1"/>
        <v>1.251097218404483E-05</v>
      </c>
    </row>
    <row r="41" spans="2:9" ht="15.75">
      <c r="B41" s="1"/>
      <c r="C41" s="1"/>
      <c r="D41" s="1"/>
      <c r="E41" s="1"/>
      <c r="F41" s="3">
        <v>23</v>
      </c>
      <c r="G41" s="4" t="s">
        <v>33</v>
      </c>
      <c r="H41" s="5">
        <v>68669.55966</v>
      </c>
      <c r="I41" s="6">
        <f t="shared" si="1"/>
        <v>59.14787957293404</v>
      </c>
    </row>
    <row r="42" spans="2:9" ht="15.75">
      <c r="B42" s="1"/>
      <c r="C42" s="1"/>
      <c r="D42" s="1"/>
      <c r="E42" s="1"/>
      <c r="F42" s="3">
        <v>36</v>
      </c>
      <c r="G42" s="4" t="s">
        <v>36</v>
      </c>
      <c r="H42" s="5">
        <v>2970.047442</v>
      </c>
      <c r="I42" s="6">
        <f t="shared" si="1"/>
        <v>2.5582224393910846</v>
      </c>
    </row>
    <row r="43" spans="2:9" ht="15.75">
      <c r="B43" s="1"/>
      <c r="C43" s="1"/>
      <c r="D43" s="1"/>
      <c r="E43" s="1"/>
      <c r="F43" s="3">
        <v>38</v>
      </c>
      <c r="G43" s="4" t="s">
        <v>15</v>
      </c>
      <c r="H43" s="5">
        <v>144.733746</v>
      </c>
      <c r="I43" s="6">
        <f t="shared" si="1"/>
        <v>0.12466505131143611</v>
      </c>
    </row>
    <row r="44" spans="2:9" ht="15.75">
      <c r="B44" s="1"/>
      <c r="C44" s="1"/>
      <c r="D44" s="1"/>
      <c r="E44" s="1"/>
      <c r="F44" s="3">
        <v>45</v>
      </c>
      <c r="G44" s="4" t="s">
        <v>18</v>
      </c>
      <c r="H44" s="5">
        <v>823.889309</v>
      </c>
      <c r="I44" s="6">
        <f t="shared" si="1"/>
        <v>0.7096493099918015</v>
      </c>
    </row>
    <row r="45" spans="2:9" ht="15.75">
      <c r="B45" s="1"/>
      <c r="C45" s="1"/>
      <c r="D45" s="1"/>
      <c r="E45" s="1"/>
      <c r="F45" s="3">
        <v>46</v>
      </c>
      <c r="G45" s="4" t="s">
        <v>19</v>
      </c>
      <c r="H45" s="5">
        <v>644.616871</v>
      </c>
      <c r="I45" s="6">
        <f t="shared" si="1"/>
        <v>0.5552346810634777</v>
      </c>
    </row>
    <row r="46" spans="2:9" ht="15.75">
      <c r="B46" s="1"/>
      <c r="C46" s="1"/>
      <c r="D46" s="1"/>
      <c r="E46" s="1"/>
      <c r="F46" s="3">
        <v>48</v>
      </c>
      <c r="G46" s="4" t="s">
        <v>20</v>
      </c>
      <c r="H46" s="5">
        <v>0.261194</v>
      </c>
      <c r="I46" s="6">
        <f t="shared" si="1"/>
        <v>0.00022497699611975252</v>
      </c>
    </row>
    <row r="47" spans="2:9" ht="15.75">
      <c r="B47" s="1"/>
      <c r="C47" s="1"/>
      <c r="D47" s="1"/>
      <c r="E47" s="1"/>
      <c r="F47" s="3">
        <v>49</v>
      </c>
      <c r="G47" s="4" t="s">
        <v>45</v>
      </c>
      <c r="H47" s="5">
        <v>0.020911700000000002</v>
      </c>
      <c r="I47" s="6">
        <f t="shared" si="1"/>
        <v>1.8012096180453717E-05</v>
      </c>
    </row>
    <row r="48" spans="2:12" ht="15.75">
      <c r="B48" s="1"/>
      <c r="C48" s="20" t="s">
        <v>28</v>
      </c>
      <c r="D48" s="21">
        <f>H48</f>
        <v>1294.2098710399998</v>
      </c>
      <c r="E48" s="22">
        <f>(D48*100)/D$8</f>
        <v>0.8904126730408227</v>
      </c>
      <c r="F48" s="37" t="s">
        <v>28</v>
      </c>
      <c r="G48" s="24"/>
      <c r="H48" s="25">
        <f>SUM(H49:H59)</f>
        <v>1294.2098710399998</v>
      </c>
      <c r="I48" s="26">
        <f>SUM(I49:I59)</f>
        <v>100</v>
      </c>
      <c r="K48" s="7"/>
      <c r="L48" s="7"/>
    </row>
    <row r="49" spans="2:12" ht="15.75">
      <c r="B49" s="1"/>
      <c r="C49" s="27"/>
      <c r="D49" s="27"/>
      <c r="E49" s="27"/>
      <c r="F49" s="28">
        <v>5</v>
      </c>
      <c r="G49" s="24" t="s">
        <v>3</v>
      </c>
      <c r="H49" s="29">
        <v>0.707275</v>
      </c>
      <c r="I49" s="30">
        <f>(H49*100)/H$48</f>
        <v>0.054649173663901096</v>
      </c>
      <c r="K49" s="8"/>
      <c r="L49" s="7"/>
    </row>
    <row r="50" spans="2:12" ht="15.75">
      <c r="B50" s="1"/>
      <c r="C50" s="27"/>
      <c r="D50" s="27"/>
      <c r="E50" s="27"/>
      <c r="F50" s="28">
        <v>6</v>
      </c>
      <c r="G50" s="24" t="s">
        <v>4</v>
      </c>
      <c r="H50" s="29">
        <v>0.17825747999999997</v>
      </c>
      <c r="I50" s="30">
        <f aca="true" t="shared" si="2" ref="I50:I59">(H50*100)/H$48</f>
        <v>0.013773460084704502</v>
      </c>
      <c r="K50" s="8"/>
      <c r="L50" s="7"/>
    </row>
    <row r="51" spans="2:12" ht="15.75">
      <c r="B51" s="1"/>
      <c r="C51" s="27"/>
      <c r="D51" s="27"/>
      <c r="E51" s="27"/>
      <c r="F51" s="28">
        <v>7</v>
      </c>
      <c r="G51" s="24" t="s">
        <v>5</v>
      </c>
      <c r="H51" s="29">
        <v>276.660492</v>
      </c>
      <c r="I51" s="30">
        <f t="shared" si="2"/>
        <v>21.376787350391744</v>
      </c>
      <c r="K51" s="8"/>
      <c r="L51" s="7"/>
    </row>
    <row r="52" spans="2:12" ht="15.75">
      <c r="B52" s="1"/>
      <c r="C52" s="27"/>
      <c r="D52" s="27"/>
      <c r="E52" s="27"/>
      <c r="F52" s="28">
        <v>9</v>
      </c>
      <c r="G52" s="24" t="s">
        <v>6</v>
      </c>
      <c r="H52" s="29">
        <v>-0.162073</v>
      </c>
      <c r="I52" s="30">
        <f t="shared" si="2"/>
        <v>-0.012522930293350455</v>
      </c>
      <c r="K52" s="8"/>
      <c r="L52" s="7"/>
    </row>
    <row r="53" spans="2:12" ht="15.75">
      <c r="B53" s="1"/>
      <c r="C53" s="27"/>
      <c r="D53" s="27"/>
      <c r="E53" s="27"/>
      <c r="F53" s="28">
        <v>10</v>
      </c>
      <c r="G53" s="24" t="s">
        <v>7</v>
      </c>
      <c r="H53" s="29">
        <v>0.044426</v>
      </c>
      <c r="I53" s="30">
        <f t="shared" si="2"/>
        <v>0.00343267355581983</v>
      </c>
      <c r="K53" s="8"/>
      <c r="L53" s="7"/>
    </row>
    <row r="54" spans="2:12" ht="15.75">
      <c r="B54" s="1"/>
      <c r="C54" s="27"/>
      <c r="D54" s="27"/>
      <c r="E54" s="27"/>
      <c r="F54" s="28">
        <v>11</v>
      </c>
      <c r="G54" s="24" t="s">
        <v>8</v>
      </c>
      <c r="H54" s="29">
        <v>64.66600256</v>
      </c>
      <c r="I54" s="30">
        <f t="shared" si="2"/>
        <v>4.99656230469296</v>
      </c>
      <c r="K54" s="8"/>
      <c r="L54" s="7"/>
    </row>
    <row r="55" spans="2:12" ht="15.75">
      <c r="B55" s="1"/>
      <c r="C55" s="27"/>
      <c r="D55" s="27"/>
      <c r="E55" s="27"/>
      <c r="F55" s="28">
        <v>13</v>
      </c>
      <c r="G55" s="24" t="s">
        <v>10</v>
      </c>
      <c r="H55" s="29">
        <v>583.850744</v>
      </c>
      <c r="I55" s="30">
        <f t="shared" si="2"/>
        <v>45.11252441080748</v>
      </c>
      <c r="K55" s="8"/>
      <c r="L55" s="7"/>
    </row>
    <row r="56" spans="2:12" ht="15.75">
      <c r="B56" s="1"/>
      <c r="C56" s="27"/>
      <c r="D56" s="27"/>
      <c r="E56" s="27"/>
      <c r="F56" s="28">
        <v>23</v>
      </c>
      <c r="G56" s="24" t="s">
        <v>33</v>
      </c>
      <c r="H56" s="29">
        <v>264.13165</v>
      </c>
      <c r="I56" s="30">
        <f t="shared" si="2"/>
        <v>20.40871854792371</v>
      </c>
      <c r="K56" s="8"/>
      <c r="L56" s="7"/>
    </row>
    <row r="57" spans="2:12" ht="30">
      <c r="B57" s="1"/>
      <c r="C57" s="27"/>
      <c r="D57" s="27"/>
      <c r="E57" s="27"/>
      <c r="F57" s="28">
        <v>25</v>
      </c>
      <c r="G57" s="24" t="s">
        <v>48</v>
      </c>
      <c r="H57" s="29">
        <v>6.03118</v>
      </c>
      <c r="I57" s="30">
        <f t="shared" si="2"/>
        <v>0.4660125173634683</v>
      </c>
      <c r="K57" s="8"/>
      <c r="L57" s="7"/>
    </row>
    <row r="58" spans="2:12" ht="15.75">
      <c r="B58" s="1"/>
      <c r="C58" s="27"/>
      <c r="D58" s="27"/>
      <c r="E58" s="27"/>
      <c r="F58" s="28">
        <v>36</v>
      </c>
      <c r="G58" s="24" t="s">
        <v>36</v>
      </c>
      <c r="H58" s="29">
        <v>19.450945</v>
      </c>
      <c r="I58" s="30">
        <f t="shared" si="2"/>
        <v>1.502920464079727</v>
      </c>
      <c r="K58" s="8"/>
      <c r="L58" s="7"/>
    </row>
    <row r="59" spans="2:12" ht="15.75">
      <c r="B59" s="1"/>
      <c r="C59" s="27"/>
      <c r="D59" s="27"/>
      <c r="E59" s="27"/>
      <c r="F59" s="28">
        <v>48</v>
      </c>
      <c r="G59" s="24" t="s">
        <v>20</v>
      </c>
      <c r="H59" s="29">
        <v>78.650972</v>
      </c>
      <c r="I59" s="30">
        <f t="shared" si="2"/>
        <v>6.07714202772984</v>
      </c>
      <c r="K59" s="8"/>
      <c r="L59" s="7"/>
    </row>
    <row r="60" spans="2:12" ht="15.75">
      <c r="B60" s="1"/>
      <c r="C60" s="20" t="s">
        <v>37</v>
      </c>
      <c r="D60" s="21">
        <f>H60</f>
        <v>105.659231</v>
      </c>
      <c r="E60" s="22">
        <f>(D60*100)/D$8</f>
        <v>0.07269324737149996</v>
      </c>
      <c r="F60" s="37" t="s">
        <v>37</v>
      </c>
      <c r="G60" s="24"/>
      <c r="H60" s="25">
        <f>SUM(H61:H62)</f>
        <v>105.659231</v>
      </c>
      <c r="I60" s="26">
        <f>SUM(I61:I62)</f>
        <v>100</v>
      </c>
      <c r="K60" s="8"/>
      <c r="L60" s="7"/>
    </row>
    <row r="61" spans="2:12" ht="15.75">
      <c r="B61" s="1"/>
      <c r="C61" s="1"/>
      <c r="D61" s="1"/>
      <c r="E61" s="1"/>
      <c r="F61" s="3">
        <v>6</v>
      </c>
      <c r="G61" s="4" t="s">
        <v>47</v>
      </c>
      <c r="H61" s="5">
        <v>105.659231</v>
      </c>
      <c r="I61" s="6">
        <f>(H61*100)/H$60</f>
        <v>100</v>
      </c>
      <c r="K61" s="10"/>
      <c r="L61" s="7"/>
    </row>
    <row r="62" spans="2:12" ht="6" customHeight="1" thickBot="1">
      <c r="B62" s="1"/>
      <c r="C62" s="1"/>
      <c r="D62" s="1"/>
      <c r="E62" s="1"/>
      <c r="F62" s="3"/>
      <c r="G62" s="4"/>
      <c r="H62" s="5"/>
      <c r="I62" s="6"/>
      <c r="K62" s="8"/>
      <c r="L62" s="7"/>
    </row>
    <row r="63" spans="2:12" ht="15.75">
      <c r="B63" s="31"/>
      <c r="C63" s="31"/>
      <c r="D63" s="31"/>
      <c r="E63" s="31"/>
      <c r="F63" s="32" t="s">
        <v>1</v>
      </c>
      <c r="G63" s="33"/>
      <c r="H63" s="34">
        <f>H64+H70</f>
        <v>145349.44416505</v>
      </c>
      <c r="I63" s="35">
        <f>I64+I70</f>
        <v>100.00000000000001</v>
      </c>
      <c r="L63" s="7"/>
    </row>
    <row r="64" spans="2:12" ht="15.75">
      <c r="B64" s="27"/>
      <c r="C64" s="27"/>
      <c r="D64" s="27"/>
      <c r="E64" s="27"/>
      <c r="F64" s="37" t="s">
        <v>29</v>
      </c>
      <c r="G64" s="24"/>
      <c r="H64" s="25">
        <f>H65+H66+H67+H68+H69</f>
        <v>77494.94180075</v>
      </c>
      <c r="I64" s="36">
        <f>(H64*100)/H63</f>
        <v>53.31629731776027</v>
      </c>
      <c r="K64" s="8"/>
      <c r="L64" s="7"/>
    </row>
    <row r="65" spans="2:12" ht="15.75">
      <c r="B65" s="27"/>
      <c r="C65" s="27"/>
      <c r="D65" s="27"/>
      <c r="E65" s="27"/>
      <c r="F65" s="24"/>
      <c r="G65" s="24" t="s">
        <v>30</v>
      </c>
      <c r="H65" s="29">
        <v>2230.6644725700003</v>
      </c>
      <c r="I65" s="30">
        <f>(H65*100)/H63</f>
        <v>1.53469074848129</v>
      </c>
      <c r="K65" s="8"/>
      <c r="L65" s="7"/>
    </row>
    <row r="66" spans="2:12" ht="15.75">
      <c r="B66" s="27"/>
      <c r="C66" s="27"/>
      <c r="D66" s="27"/>
      <c r="E66" s="27"/>
      <c r="F66" s="24"/>
      <c r="G66" s="24" t="s">
        <v>31</v>
      </c>
      <c r="H66" s="29">
        <v>21445.478782309998</v>
      </c>
      <c r="I66" s="30">
        <f>(H66*100)/H63</f>
        <v>14.754427789870194</v>
      </c>
      <c r="L66" s="7"/>
    </row>
    <row r="67" spans="2:12" ht="15.75">
      <c r="B67" s="27"/>
      <c r="C67" s="27"/>
      <c r="D67" s="27"/>
      <c r="E67" s="27"/>
      <c r="F67" s="24"/>
      <c r="G67" s="24" t="s">
        <v>40</v>
      </c>
      <c r="H67" s="29">
        <v>3127.87101703</v>
      </c>
      <c r="I67" s="30">
        <f>(H67*100)/H63</f>
        <v>2.1519662734163467</v>
      </c>
      <c r="K67" s="8"/>
      <c r="L67" s="7"/>
    </row>
    <row r="68" spans="2:12" ht="15.75">
      <c r="B68" s="27"/>
      <c r="C68" s="27"/>
      <c r="D68" s="27"/>
      <c r="E68" s="27"/>
      <c r="F68" s="24"/>
      <c r="G68" s="24" t="s">
        <v>38</v>
      </c>
      <c r="H68" s="29">
        <v>6029.4840564099995</v>
      </c>
      <c r="I68" s="30">
        <f>(H68*100)/H63</f>
        <v>4.148267708243372</v>
      </c>
      <c r="K68" s="8"/>
      <c r="L68" s="7"/>
    </row>
    <row r="69" spans="2:12" ht="15.75">
      <c r="B69" s="27"/>
      <c r="C69" s="27"/>
      <c r="D69" s="27"/>
      <c r="E69" s="27"/>
      <c r="F69" s="24"/>
      <c r="G69" s="24" t="s">
        <v>39</v>
      </c>
      <c r="H69" s="29">
        <v>44661.44347243</v>
      </c>
      <c r="I69" s="30">
        <f>(H69*100)/H63</f>
        <v>30.726944797749056</v>
      </c>
      <c r="K69" s="8"/>
      <c r="L69" s="7"/>
    </row>
    <row r="70" spans="2:12" ht="15.75">
      <c r="B70" s="27"/>
      <c r="C70" s="27"/>
      <c r="D70" s="27"/>
      <c r="E70" s="27"/>
      <c r="F70" s="37" t="s">
        <v>32</v>
      </c>
      <c r="G70" s="24"/>
      <c r="H70" s="25">
        <f>H71+H72+H73+H74+H75+H76+H77+H78</f>
        <v>67854.5023643</v>
      </c>
      <c r="I70" s="36">
        <f>(H70*100)/H63</f>
        <v>46.68370268223975</v>
      </c>
      <c r="K70" s="8"/>
      <c r="L70" s="7"/>
    </row>
    <row r="71" spans="2:12" ht="15.75">
      <c r="B71" s="27"/>
      <c r="C71" s="27"/>
      <c r="D71" s="27"/>
      <c r="E71" s="27"/>
      <c r="F71" s="24"/>
      <c r="G71" s="24" t="s">
        <v>32</v>
      </c>
      <c r="H71" s="29">
        <v>54.440466</v>
      </c>
      <c r="I71" s="30">
        <f>(H71*100)/H63</f>
        <v>0.037454884201814156</v>
      </c>
      <c r="K71" s="8"/>
      <c r="L71" s="7"/>
    </row>
    <row r="72" spans="2:12" ht="15.75">
      <c r="B72" s="27"/>
      <c r="C72" s="27"/>
      <c r="D72" s="27"/>
      <c r="E72" s="27"/>
      <c r="F72" s="24"/>
      <c r="G72" s="24" t="s">
        <v>40</v>
      </c>
      <c r="H72" s="29">
        <v>7323.3943266999995</v>
      </c>
      <c r="I72" s="30">
        <f>(H72*100)/H63</f>
        <v>5.038474256828942</v>
      </c>
      <c r="K72" s="8"/>
      <c r="L72" s="7"/>
    </row>
    <row r="73" spans="2:12" ht="15.75">
      <c r="B73" s="27"/>
      <c r="C73" s="27"/>
      <c r="D73" s="27"/>
      <c r="E73" s="27"/>
      <c r="F73" s="24"/>
      <c r="G73" s="24" t="s">
        <v>41</v>
      </c>
      <c r="H73" s="29">
        <v>5648.308216</v>
      </c>
      <c r="I73" s="30">
        <f>(H73*100)/H63</f>
        <v>3.8860198251505693</v>
      </c>
      <c r="K73" s="8"/>
      <c r="L73" s="7"/>
    </row>
    <row r="74" spans="2:12" ht="15.75">
      <c r="B74" s="27"/>
      <c r="C74" s="27"/>
      <c r="D74" s="27"/>
      <c r="E74" s="27"/>
      <c r="F74" s="24"/>
      <c r="G74" s="24" t="s">
        <v>38</v>
      </c>
      <c r="H74" s="29">
        <v>3371.997632</v>
      </c>
      <c r="I74" s="30">
        <f>(H74*100)/H63</f>
        <v>2.31992468314565</v>
      </c>
      <c r="K74" s="8"/>
      <c r="L74" s="7"/>
    </row>
    <row r="75" spans="2:12" ht="15.75">
      <c r="B75" s="27"/>
      <c r="C75" s="27"/>
      <c r="D75" s="27"/>
      <c r="E75" s="27"/>
      <c r="F75" s="24"/>
      <c r="G75" s="24" t="s">
        <v>39</v>
      </c>
      <c r="H75" s="29">
        <v>25691.0354826</v>
      </c>
      <c r="I75" s="30">
        <f>(H75*100)/H63</f>
        <v>17.67535860228459</v>
      </c>
      <c r="K75" s="8"/>
      <c r="L75" s="7"/>
    </row>
    <row r="76" spans="2:12" ht="15.75">
      <c r="B76" s="27"/>
      <c r="C76" s="27"/>
      <c r="D76" s="27"/>
      <c r="E76" s="27"/>
      <c r="F76" s="24"/>
      <c r="G76" s="24" t="s">
        <v>42</v>
      </c>
      <c r="H76" s="29">
        <v>22898</v>
      </c>
      <c r="I76" s="30">
        <f>(H76*100)/H63</f>
        <v>15.753758214581422</v>
      </c>
      <c r="K76" s="8"/>
      <c r="L76" s="7"/>
    </row>
    <row r="77" spans="2:12" ht="30">
      <c r="B77" s="27"/>
      <c r="C77" s="27"/>
      <c r="D77" s="27"/>
      <c r="E77" s="27"/>
      <c r="F77" s="23"/>
      <c r="G77" s="24" t="s">
        <v>46</v>
      </c>
      <c r="H77" s="29">
        <v>557.14107</v>
      </c>
      <c r="I77" s="30">
        <f>(H77*100)/H64</f>
        <v>0.7189386262557436</v>
      </c>
      <c r="K77" s="8"/>
      <c r="L77" s="7"/>
    </row>
    <row r="78" spans="2:12" ht="45">
      <c r="B78" s="27"/>
      <c r="C78" s="27"/>
      <c r="D78" s="27"/>
      <c r="E78" s="27"/>
      <c r="F78" s="24"/>
      <c r="G78" s="24" t="s">
        <v>49</v>
      </c>
      <c r="H78" s="29">
        <v>2310.185171</v>
      </c>
      <c r="I78" s="30">
        <f>(H78*100)/H63</f>
        <v>1.5894007605400224</v>
      </c>
      <c r="L78" s="7"/>
    </row>
    <row r="79" spans="2:12" ht="3.75" customHeight="1" thickBot="1">
      <c r="B79" s="40"/>
      <c r="C79" s="40"/>
      <c r="D79" s="40"/>
      <c r="E79" s="40"/>
      <c r="F79" s="40"/>
      <c r="G79" s="40"/>
      <c r="H79" s="41"/>
      <c r="I79" s="40"/>
      <c r="L79" s="7"/>
    </row>
    <row r="80" spans="2:14" ht="15">
      <c r="B80" s="38"/>
      <c r="C80" s="38"/>
      <c r="D80" s="38"/>
      <c r="E80" s="38"/>
      <c r="F80" s="38"/>
      <c r="G80" s="38"/>
      <c r="H80" s="39"/>
      <c r="I80" s="38"/>
      <c r="N80" s="7"/>
    </row>
    <row r="81" ht="15">
      <c r="N81" s="7"/>
    </row>
    <row r="82" spans="8:14" ht="15">
      <c r="H82" s="7"/>
      <c r="N82" s="7"/>
    </row>
    <row r="83" ht="15">
      <c r="N83" s="7"/>
    </row>
  </sheetData>
  <sheetProtection/>
  <mergeCells count="5">
    <mergeCell ref="B1:I1"/>
    <mergeCell ref="B2:I2"/>
    <mergeCell ref="B3:I3"/>
    <mergeCell ref="B5:E5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2021-03-24T04:14:30Z</cp:lastPrinted>
  <dcterms:created xsi:type="dcterms:W3CDTF">2019-01-29T01:50:30Z</dcterms:created>
  <dcterms:modified xsi:type="dcterms:W3CDTF">2021-04-13T02:46:51Z</dcterms:modified>
  <cp:category/>
  <cp:version/>
  <cp:contentType/>
  <cp:contentStatus/>
</cp:coreProperties>
</file>