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1085" windowHeight="9735" activeTab="0"/>
  </bookViews>
  <sheets>
    <sheet name="AFFPID" sheetId="1" r:id="rId1"/>
  </sheets>
  <definedNames>
    <definedName name="_xlnm.Print_Area" localSheetId="0">'AFFPID'!$A$1:$W$108</definedName>
    <definedName name="FORM">'AFFPID'!#REF!</definedName>
    <definedName name="_xlnm.Print_Titles" localSheetId="0">'AFFPID'!$1:$11</definedName>
  </definedNames>
  <calcPr fullCalcOnLoad="1"/>
</workbook>
</file>

<file path=xl/sharedStrings.xml><?xml version="1.0" encoding="utf-8"?>
<sst xmlns="http://schemas.openxmlformats.org/spreadsheetml/2006/main" count="171" uniqueCount="111">
  <si>
    <t>Acumulado</t>
  </si>
  <si>
    <t>%</t>
  </si>
  <si>
    <t>(1)</t>
  </si>
  <si>
    <t>(2)</t>
  </si>
  <si>
    <t>(3)</t>
  </si>
  <si>
    <t>(4)</t>
  </si>
  <si>
    <t>(5)</t>
  </si>
  <si>
    <t>(6)=(3+5)</t>
  </si>
  <si>
    <t>(7)=(6/2)</t>
  </si>
  <si>
    <t>(8)</t>
  </si>
  <si>
    <t>(9)</t>
  </si>
  <si>
    <t>(10)</t>
  </si>
  <si>
    <t>(11)=(8+10)</t>
  </si>
  <si>
    <t>AVANCE FINANCIERO Y FÍSICO DE PROYECTOS DE INFRAESTRUCTURA PRODUCTIVA DE LARGO PLAZO EN CONSTRUCCIÓN</t>
  </si>
  <si>
    <t>COMISIÓN FEDERAL DE ELECTRICIDAD</t>
  </si>
  <si>
    <t>% Avance Físico</t>
  </si>
  <si>
    <t>(Millones de Dólares)</t>
  </si>
  <si>
    <t>TOTAL</t>
  </si>
  <si>
    <t>Aprobados en Ejercicios Fiscales Anteriores</t>
  </si>
  <si>
    <t>Inversión Directa</t>
  </si>
  <si>
    <t>Aprobados en 2008</t>
  </si>
  <si>
    <t>Aprobados en 2009</t>
  </si>
  <si>
    <t>Aprobados en 2010</t>
  </si>
  <si>
    <t>Aprobados en 2011</t>
  </si>
  <si>
    <t>Aprobados en 2012</t>
  </si>
  <si>
    <t>Aprobados en 2013</t>
  </si>
  <si>
    <t>Aprobados en 2014</t>
  </si>
  <si>
    <t>Aprobados en 2015</t>
  </si>
  <si>
    <t>Inversión Condicionada</t>
  </si>
  <si>
    <t>NO.</t>
  </si>
  <si>
    <t>NOMBRE DEL PROYECTO</t>
  </si>
  <si>
    <t>ESTADO DEL PROYECTO</t>
  </si>
  <si>
    <t>AVANCE FINANCIERO DE LA INVERSIÓN FINANCIADA</t>
  </si>
  <si>
    <t>COSTO TOTAL AUTORIZADO</t>
  </si>
  <si>
    <t>ACUMULADA</t>
  </si>
  <si>
    <t>ESTIMADA</t>
  </si>
  <si>
    <t>REALIZADA</t>
  </si>
  <si>
    <t>ESTIMADO</t>
  </si>
  <si>
    <t>REALIZADO</t>
  </si>
  <si>
    <t>ACUMULADO</t>
  </si>
  <si>
    <t>Aprobados en 2016</t>
  </si>
  <si>
    <t>Aprobados en 2006</t>
  </si>
  <si>
    <t>Fuente: Comisión Federal de Electricidad.</t>
  </si>
  <si>
    <t>2018</t>
  </si>
  <si>
    <t>CUENTA PÚBLICA 2019</t>
  </si>
  <si>
    <t>2019</t>
  </si>
  <si>
    <t>Aprobados en 2007</t>
  </si>
  <si>
    <t>CC Agua Prieta II (con campo solar)</t>
  </si>
  <si>
    <t>Varias (Cierre y otras)</t>
  </si>
  <si>
    <t>SE 1116 Transformación del Noreste</t>
  </si>
  <si>
    <t>SE 1212 SUR - PENINSULAR</t>
  </si>
  <si>
    <t>SE 1211 NORESTE - CENTRAL 1_/</t>
  </si>
  <si>
    <t>Terminado Totalmente</t>
  </si>
  <si>
    <t>SE 1323 DISTRIBUCION SUR 1_/</t>
  </si>
  <si>
    <t>SE 1320 DISTRIBUCION NOROESTE</t>
  </si>
  <si>
    <t>SLT 1405 Subest y Líneas de Transmisión de las Áreas Sureste</t>
  </si>
  <si>
    <t>Construcción</t>
  </si>
  <si>
    <t>SE SE 1520 DISTRIBUCION NORTE 1_/</t>
  </si>
  <si>
    <t>CCC Cogeneración Salamanca Fase I</t>
  </si>
  <si>
    <t>CC Centro</t>
  </si>
  <si>
    <t>SLT 1603 Subestación Lago</t>
  </si>
  <si>
    <t>CCI Guerrero Negro IV</t>
  </si>
  <si>
    <t>SE 1621 Distribución Norte-Sur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</si>
  <si>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</si>
  <si>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</si>
  <si>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</si>
  <si>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</si>
  <si>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</si>
  <si>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>LT Red de Transmisión Asociada al CC Norte III</t>
  </si>
  <si>
    <t>SLT 1722 Distribución Sur</t>
  </si>
  <si>
    <t>CC Empalme I</t>
  </si>
  <si>
    <t>CC Valle de México II</t>
  </si>
  <si>
    <t>LT Red de Transmisión Asociada al CC Topolobampo III</t>
  </si>
  <si>
    <t>LT 1805 Línea de Transmisión Huasteca - Monterrey</t>
  </si>
  <si>
    <t>Fallo y adjudicación</t>
  </si>
  <si>
    <t>SLT 1820 Divisiones de Distribución del Valle de México</t>
  </si>
  <si>
    <t>SLT 1821 Divisiones de Distribución</t>
  </si>
  <si>
    <t>RM CCC TULA PAQUETES 1 Y 2</t>
  </si>
  <si>
    <t>RM CH TEMASCAL UNIDADES 1 A 4</t>
  </si>
  <si>
    <t>CC Empalme II</t>
  </si>
  <si>
    <t>SLT 1920 Subestaciones y Líneas de Distribución</t>
  </si>
  <si>
    <t>SLT 1921 Reducción de Pérdidas de Energía en Distribución 1_/</t>
  </si>
  <si>
    <t>CC San Luis Potosí</t>
  </si>
  <si>
    <t>Por Licitar sin cambio de alcance</t>
  </si>
  <si>
    <t>CC Lerdo (Norte IV)</t>
  </si>
  <si>
    <t>LT Red de Transmisión Asociada al CC Lerdo (Norte IV)</t>
  </si>
  <si>
    <t>CG Los Azufres III Fase II</t>
  </si>
  <si>
    <t>CH Las Cruces</t>
  </si>
  <si>
    <t>LT Red de Transmisión Asociada a la CI Santa Rosalía II</t>
  </si>
  <si>
    <t>SLT 2001 Subestaciones y Líneas Baja California Sur - Noroeste</t>
  </si>
  <si>
    <t>SLT 2002 Subestaciones y Líneas de las Áreas Norte - Occidental</t>
  </si>
  <si>
    <t>SLT SLT 2020 Subestaciones, Líneas y Redes de Distribución</t>
  </si>
  <si>
    <t>CC San Luis Río Colorado I</t>
  </si>
  <si>
    <t>LT Red de Transmisión Asociada al CC San Luis Río Colorado I</t>
  </si>
  <si>
    <t>CC Guadalajara I</t>
  </si>
  <si>
    <t>LT Red de Transmisión Asociada al CC Guadalajara I</t>
  </si>
  <si>
    <t>CC Mazatlán</t>
  </si>
  <si>
    <t>CC Mérida</t>
  </si>
  <si>
    <t>CC Salamanca</t>
  </si>
  <si>
    <t>SE 2101 Compensación Capacitiva Baja - Occidental</t>
  </si>
  <si>
    <t>SLT SLT 2120 Subestaciones y Líneas de Distribución</t>
  </si>
  <si>
    <t>SLT SLT 2121 Reducción de Pérdidas de Energía en Distribución</t>
  </si>
  <si>
    <t>CC Norte III (Juárez)</t>
  </si>
  <si>
    <t>CC Noroeste</t>
  </si>
  <si>
    <t>CC Noreste</t>
  </si>
  <si>
    <t>CC Topolobampo III</t>
  </si>
  <si>
    <t>LT LT en Corriente Directa Ixtepec Potencia-Yautepec Potencia</t>
  </si>
  <si>
    <t>CE Sureste IV y V</t>
  </si>
  <si>
    <t>SLT 2021 Reducción de Pérdidas de Energía en Distribución</t>
  </si>
  <si>
    <t>RM CT Altamira Unidades 1 y 2</t>
  </si>
  <si>
    <t>1_/ Se incluyen los proyectos que tienen previstos recursos en el PEF 2019, así como aquellos proyectos que no tienen Monto Estimado en el PEF 2019, pero tuvieron ejercicio.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</si>
</sst>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General_)"/>
    <numFmt numFmtId="166" formatCode="#,##0.0_;"/>
    <numFmt numFmtId="167" formatCode="#,##0.0_ ;[Red]\-#,##0.0\ "/>
    <numFmt numFmtId="168" formatCode="\ 0.0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Montserrat"/>
      <family val="0"/>
    </font>
    <font>
      <sz val="18"/>
      <name val="Montserrat"/>
      <family val="0"/>
    </font>
    <font>
      <sz val="20"/>
      <name val="Montserrat"/>
      <family val="0"/>
    </font>
    <font>
      <sz val="8"/>
      <name val="Montserrat"/>
      <family val="0"/>
    </font>
    <font>
      <sz val="9"/>
      <name val="Montserrat"/>
      <family val="0"/>
    </font>
    <font>
      <sz val="7"/>
      <color indexed="8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b/>
      <sz val="20"/>
      <name val="Montserrat"/>
      <family val="0"/>
    </font>
    <font>
      <b/>
      <sz val="18"/>
      <name val="Montserrat"/>
      <family val="0"/>
    </font>
    <font>
      <sz val="18"/>
      <color indexed="8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  <font>
      <sz val="7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0085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NumberFormat="1" applyAlignment="1">
      <alignment/>
    </xf>
    <xf numFmtId="37" fontId="3" fillId="0" borderId="0" xfId="15" applyNumberFormat="1" applyFont="1" applyFill="1" applyAlignment="1">
      <alignment vertical="center"/>
      <protection/>
    </xf>
    <xf numFmtId="164" fontId="49" fillId="33" borderId="10" xfId="0" applyNumberFormat="1" applyFont="1" applyFill="1" applyBorder="1" applyAlignment="1" quotePrefix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37" fontId="4" fillId="0" borderId="0" xfId="15" applyNumberFormat="1" applyFont="1" applyFill="1" applyAlignment="1">
      <alignment vertical="center"/>
      <protection/>
    </xf>
    <xf numFmtId="37" fontId="5" fillId="0" borderId="0" xfId="15" applyNumberFormat="1" applyFont="1" applyFill="1" applyAlignment="1">
      <alignment horizontal="centerContinuous" vertical="center"/>
      <protection/>
    </xf>
    <xf numFmtId="0" fontId="4" fillId="0" borderId="0" xfId="0" applyNumberFormat="1" applyFont="1" applyAlignment="1">
      <alignment/>
    </xf>
    <xf numFmtId="37" fontId="6" fillId="0" borderId="0" xfId="15" applyNumberFormat="1" applyFont="1" applyFill="1" applyAlignment="1">
      <alignment vertical="center"/>
      <protection/>
    </xf>
    <xf numFmtId="37" fontId="7" fillId="0" borderId="0" xfId="0" applyNumberFormat="1" applyFont="1" applyFill="1" applyAlignment="1">
      <alignment horizontal="centerContinuous" vertical="center"/>
    </xf>
    <xf numFmtId="165" fontId="7" fillId="0" borderId="0" xfId="0" applyFont="1" applyAlignment="1">
      <alignment horizontal="centerContinuous"/>
    </xf>
    <xf numFmtId="37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Alignment="1">
      <alignment/>
    </xf>
    <xf numFmtId="165" fontId="7" fillId="0" borderId="0" xfId="0" applyFont="1" applyFill="1" applyAlignment="1">
      <alignment horizontal="centerContinuous" vertical="center"/>
    </xf>
    <xf numFmtId="37" fontId="5" fillId="0" borderId="0" xfId="15" applyNumberFormat="1" applyFont="1" applyFill="1" applyAlignment="1">
      <alignment vertical="center"/>
      <protection/>
    </xf>
    <xf numFmtId="37" fontId="5" fillId="0" borderId="0" xfId="0" applyNumberFormat="1" applyFont="1" applyFill="1" applyAlignment="1">
      <alignment horizontal="centerContinuous" vertical="center"/>
    </xf>
    <xf numFmtId="37" fontId="3" fillId="0" borderId="14" xfId="15" applyNumberFormat="1" applyFont="1" applyFill="1" applyBorder="1" applyAlignment="1">
      <alignment vertical="center"/>
      <protection/>
    </xf>
    <xf numFmtId="0" fontId="3" fillId="0" borderId="0" xfId="0" applyNumberFormat="1" applyFont="1" applyAlignment="1">
      <alignment/>
    </xf>
    <xf numFmtId="37" fontId="3" fillId="0" borderId="0" xfId="15" applyNumberFormat="1" applyFont="1" applyFill="1" applyBorder="1" applyAlignment="1">
      <alignment vertical="center"/>
      <protection/>
    </xf>
    <xf numFmtId="0" fontId="3" fillId="0" borderId="15" xfId="0" applyNumberFormat="1" applyFont="1" applyFill="1" applyBorder="1" applyAlignment="1" quotePrefix="1">
      <alignment horizontal="center" vertical="top"/>
    </xf>
    <xf numFmtId="49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vertical="center"/>
    </xf>
    <xf numFmtId="166" fontId="10" fillId="0" borderId="1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vertical="center"/>
    </xf>
    <xf numFmtId="166" fontId="50" fillId="0" borderId="17" xfId="0" applyNumberFormat="1" applyFont="1" applyFill="1" applyBorder="1" applyAlignment="1">
      <alignment horizontal="center" vertical="center"/>
    </xf>
    <xf numFmtId="166" fontId="50" fillId="0" borderId="10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49" fontId="50" fillId="34" borderId="13" xfId="0" applyNumberFormat="1" applyFont="1" applyFill="1" applyBorder="1" applyAlignment="1">
      <alignment horizontal="center" vertical="center"/>
    </xf>
    <xf numFmtId="49" fontId="50" fillId="34" borderId="12" xfId="0" applyNumberFormat="1" applyFont="1" applyFill="1" applyBorder="1" applyAlignment="1">
      <alignment horizontal="center" vertical="center"/>
    </xf>
    <xf numFmtId="37" fontId="11" fillId="0" borderId="0" xfId="15" applyNumberFormat="1" applyFont="1" applyFill="1" applyAlignment="1">
      <alignment vertical="center"/>
      <protection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7" fontId="12" fillId="0" borderId="0" xfId="15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/>
    </xf>
    <xf numFmtId="0" fontId="9" fillId="0" borderId="15" xfId="0" applyNumberFormat="1" applyFont="1" applyFill="1" applyBorder="1" applyAlignment="1" quotePrefix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 quotePrefix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/>
    </xf>
    <xf numFmtId="165" fontId="4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top"/>
    </xf>
    <xf numFmtId="37" fontId="5" fillId="0" borderId="0" xfId="0" applyNumberFormat="1" applyFont="1" applyFill="1" applyBorder="1" applyAlignment="1">
      <alignment horizontal="centerContinuous" vertical="center"/>
    </xf>
    <xf numFmtId="166" fontId="8" fillId="0" borderId="25" xfId="0" applyNumberFormat="1" applyFont="1" applyFill="1" applyBorder="1" applyAlignment="1">
      <alignment vertical="center"/>
    </xf>
    <xf numFmtId="166" fontId="10" fillId="0" borderId="25" xfId="0" applyNumberFormat="1" applyFont="1" applyFill="1" applyBorder="1" applyAlignment="1">
      <alignment vertical="center"/>
    </xf>
    <xf numFmtId="166" fontId="10" fillId="0" borderId="26" xfId="0" applyNumberFormat="1" applyFont="1" applyFill="1" applyBorder="1" applyAlignment="1">
      <alignment vertical="center"/>
    </xf>
    <xf numFmtId="167" fontId="10" fillId="0" borderId="16" xfId="0" applyNumberFormat="1" applyFont="1" applyFill="1" applyBorder="1" applyAlignment="1">
      <alignment horizontal="center" vertical="center"/>
    </xf>
    <xf numFmtId="167" fontId="10" fillId="0" borderId="16" xfId="0" applyNumberFormat="1" applyFont="1" applyFill="1" applyBorder="1" applyAlignment="1">
      <alignment horizontal="right" vertical="center"/>
    </xf>
    <xf numFmtId="168" fontId="10" fillId="0" borderId="16" xfId="0" applyNumberFormat="1" applyFont="1" applyFill="1" applyBorder="1" applyAlignment="1">
      <alignment vertical="center"/>
    </xf>
    <xf numFmtId="168" fontId="10" fillId="0" borderId="25" xfId="0" applyNumberFormat="1" applyFont="1" applyFill="1" applyBorder="1" applyAlignment="1">
      <alignment vertical="center"/>
    </xf>
    <xf numFmtId="165" fontId="49" fillId="33" borderId="27" xfId="0" applyFont="1" applyFill="1" applyBorder="1" applyAlignment="1">
      <alignment horizontal="center" vertical="center"/>
    </xf>
    <xf numFmtId="165" fontId="49" fillId="33" borderId="10" xfId="0" applyFont="1" applyFill="1" applyBorder="1" applyAlignment="1">
      <alignment horizontal="center" vertical="center"/>
    </xf>
    <xf numFmtId="165" fontId="49" fillId="33" borderId="11" xfId="0" applyFont="1" applyFill="1" applyBorder="1" applyAlignment="1">
      <alignment horizontal="center" vertical="center"/>
    </xf>
    <xf numFmtId="165" fontId="49" fillId="33" borderId="28" xfId="0" applyFont="1" applyFill="1" applyBorder="1" applyAlignment="1">
      <alignment horizontal="center" vertical="center"/>
    </xf>
    <xf numFmtId="165" fontId="49" fillId="33" borderId="29" xfId="0" applyFont="1" applyFill="1" applyBorder="1" applyAlignment="1">
      <alignment horizontal="center" vertical="center"/>
    </xf>
    <xf numFmtId="165" fontId="49" fillId="33" borderId="13" xfId="0" applyFont="1" applyFill="1" applyBorder="1" applyAlignment="1">
      <alignment horizontal="center" vertical="center"/>
    </xf>
    <xf numFmtId="49" fontId="49" fillId="33" borderId="28" xfId="48" applyNumberFormat="1" applyFont="1" applyFill="1" applyBorder="1" applyAlignment="1">
      <alignment horizontal="center" vertical="center"/>
    </xf>
    <xf numFmtId="49" fontId="49" fillId="33" borderId="29" xfId="48" applyNumberFormat="1" applyFont="1" applyFill="1" applyBorder="1" applyAlignment="1">
      <alignment horizontal="center" vertical="center"/>
    </xf>
    <xf numFmtId="49" fontId="49" fillId="33" borderId="13" xfId="48" applyNumberFormat="1" applyFont="1" applyFill="1" applyBorder="1" applyAlignment="1">
      <alignment horizontal="center" vertical="center"/>
    </xf>
    <xf numFmtId="165" fontId="49" fillId="33" borderId="30" xfId="0" applyFont="1" applyFill="1" applyBorder="1" applyAlignment="1">
      <alignment horizontal="center" vertical="center"/>
    </xf>
    <xf numFmtId="49" fontId="49" fillId="33" borderId="30" xfId="48" applyNumberFormat="1" applyFont="1" applyFill="1" applyBorder="1" applyAlignment="1">
      <alignment horizontal="center" vertical="center"/>
    </xf>
    <xf numFmtId="165" fontId="49" fillId="33" borderId="31" xfId="0" applyFont="1" applyFill="1" applyBorder="1" applyAlignment="1">
      <alignment horizontal="center" vertical="center"/>
    </xf>
    <xf numFmtId="165" fontId="49" fillId="33" borderId="32" xfId="0" applyFont="1" applyFill="1" applyBorder="1" applyAlignment="1">
      <alignment horizontal="center" vertical="center"/>
    </xf>
    <xf numFmtId="165" fontId="49" fillId="33" borderId="33" xfId="0" applyFont="1" applyFill="1" applyBorder="1" applyAlignment="1">
      <alignment horizontal="center" vertical="center"/>
    </xf>
    <xf numFmtId="165" fontId="49" fillId="33" borderId="19" xfId="0" applyFont="1" applyFill="1" applyBorder="1" applyAlignment="1">
      <alignment horizontal="center" vertical="center"/>
    </xf>
    <xf numFmtId="165" fontId="49" fillId="33" borderId="0" xfId="0" applyFont="1" applyFill="1" applyBorder="1" applyAlignment="1">
      <alignment horizontal="center" vertical="center"/>
    </xf>
    <xf numFmtId="165" fontId="49" fillId="33" borderId="18" xfId="0" applyFont="1" applyFill="1" applyBorder="1" applyAlignment="1">
      <alignment horizontal="center" vertical="center"/>
    </xf>
    <xf numFmtId="165" fontId="49" fillId="33" borderId="20" xfId="0" applyFont="1" applyFill="1" applyBorder="1" applyAlignment="1">
      <alignment horizontal="center" vertical="center"/>
    </xf>
    <xf numFmtId="165" fontId="49" fillId="33" borderId="22" xfId="0" applyFont="1" applyFill="1" applyBorder="1" applyAlignment="1">
      <alignment horizontal="center" vertical="center"/>
    </xf>
    <xf numFmtId="165" fontId="49" fillId="33" borderId="34" xfId="0" applyFont="1" applyFill="1" applyBorder="1" applyAlignment="1">
      <alignment horizontal="center" vertical="center"/>
    </xf>
    <xf numFmtId="165" fontId="49" fillId="33" borderId="27" xfId="0" applyFont="1" applyFill="1" applyBorder="1" applyAlignment="1">
      <alignment horizontal="center" vertical="center" wrapText="1"/>
    </xf>
    <xf numFmtId="165" fontId="49" fillId="33" borderId="10" xfId="0" applyFont="1" applyFill="1" applyBorder="1" applyAlignment="1">
      <alignment horizontal="center" vertical="center" wrapText="1"/>
    </xf>
    <xf numFmtId="165" fontId="4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u val="none"/>
      </font>
    </dxf>
    <dxf>
      <font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showGridLines="0" showZeros="0" tabSelected="1" showOutlineSymbols="0" zoomScaleSheetLayoutView="100" zoomScalePageLayoutView="0" workbookViewId="0" topLeftCell="A1">
      <selection activeCell="K12" sqref="K12"/>
    </sheetView>
  </sheetViews>
  <sheetFormatPr defaultColWidth="0" defaultRowHeight="23.25"/>
  <cols>
    <col min="1" max="1" width="0.453125" style="10" customWidth="1"/>
    <col min="2" max="2" width="2.23046875" style="10" customWidth="1"/>
    <col min="3" max="3" width="0.453125" style="10" customWidth="1"/>
    <col min="4" max="4" width="17.83984375" style="10" customWidth="1"/>
    <col min="5" max="5" width="4.921875" style="10" customWidth="1"/>
    <col min="6" max="6" width="12.4609375" style="10" customWidth="1"/>
    <col min="7" max="7" width="7.37890625" style="10" customWidth="1"/>
    <col min="8" max="8" width="6.23046875" style="10" customWidth="1"/>
    <col min="9" max="9" width="5.5390625" style="10" customWidth="1"/>
    <col min="10" max="10" width="5.76953125" style="10" customWidth="1"/>
    <col min="11" max="11" width="6.1484375" style="10" customWidth="1"/>
    <col min="12" max="12" width="4.0703125" style="10" customWidth="1"/>
    <col min="13" max="13" width="5.76953125" style="10" customWidth="1"/>
    <col min="14" max="14" width="5" style="10" customWidth="1"/>
    <col min="15" max="15" width="5.30859375" style="10" customWidth="1"/>
    <col min="16" max="16" width="5.921875" style="10" customWidth="1"/>
    <col min="17" max="17" width="0.30078125" style="10" customWidth="1"/>
    <col min="18" max="255" width="11.0703125" style="10" hidden="1" customWidth="1"/>
    <col min="256" max="16384" width="5" style="10" hidden="1" customWidth="1"/>
  </cols>
  <sheetData>
    <row r="1" spans="1:17" ht="3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/>
    </row>
    <row r="2" spans="1:17" s="15" customFormat="1" ht="12" customHeight="1">
      <c r="A2" s="11"/>
      <c r="B2" s="12" t="s">
        <v>44</v>
      </c>
      <c r="C2" s="12"/>
      <c r="D2" s="13"/>
      <c r="E2" s="12"/>
      <c r="F2" s="12"/>
      <c r="G2" s="12"/>
      <c r="H2" s="12"/>
      <c r="I2" s="12"/>
      <c r="J2" s="12"/>
      <c r="K2" s="12"/>
      <c r="L2" s="12"/>
      <c r="M2" s="14"/>
      <c r="N2" s="14"/>
      <c r="O2" s="14"/>
      <c r="P2" s="14"/>
      <c r="Q2" s="11"/>
    </row>
    <row r="3" spans="1:17" s="15" customFormat="1" ht="12" customHeight="1">
      <c r="A3" s="11"/>
      <c r="B3" s="16" t="s">
        <v>13</v>
      </c>
      <c r="C3" s="12"/>
      <c r="D3" s="13"/>
      <c r="E3" s="12"/>
      <c r="F3" s="12"/>
      <c r="G3" s="12"/>
      <c r="H3" s="12"/>
      <c r="I3" s="12"/>
      <c r="J3" s="12"/>
      <c r="K3" s="12"/>
      <c r="L3" s="12"/>
      <c r="M3" s="14"/>
      <c r="N3" s="14"/>
      <c r="O3" s="14"/>
      <c r="P3" s="14"/>
      <c r="Q3" s="11"/>
    </row>
    <row r="4" spans="1:17" s="15" customFormat="1" ht="12" customHeight="1">
      <c r="A4" s="11"/>
      <c r="B4" s="16" t="s">
        <v>14</v>
      </c>
      <c r="C4" s="12"/>
      <c r="D4" s="13"/>
      <c r="E4" s="12"/>
      <c r="F4" s="12"/>
      <c r="G4" s="12"/>
      <c r="H4" s="12"/>
      <c r="I4" s="12"/>
      <c r="J4" s="12"/>
      <c r="K4" s="12"/>
      <c r="L4" s="12"/>
      <c r="M4" s="14"/>
      <c r="N4" s="14"/>
      <c r="O4" s="14"/>
      <c r="P4" s="14"/>
      <c r="Q4" s="11"/>
    </row>
    <row r="5" spans="1:17" s="15" customFormat="1" ht="12" customHeight="1">
      <c r="A5" s="11"/>
      <c r="B5" s="16" t="s">
        <v>16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1"/>
    </row>
    <row r="6" spans="1:17" ht="3.75" customHeight="1">
      <c r="A6" s="17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8"/>
    </row>
    <row r="7" spans="1:17" s="20" customFormat="1" ht="13.5" customHeight="1">
      <c r="A7" s="1"/>
      <c r="B7" s="78" t="s">
        <v>29</v>
      </c>
      <c r="C7" s="89" t="s">
        <v>30</v>
      </c>
      <c r="D7" s="90"/>
      <c r="E7" s="91"/>
      <c r="F7" s="78" t="s">
        <v>31</v>
      </c>
      <c r="G7" s="98" t="s">
        <v>33</v>
      </c>
      <c r="H7" s="81" t="s">
        <v>32</v>
      </c>
      <c r="I7" s="82"/>
      <c r="J7" s="82"/>
      <c r="K7" s="82"/>
      <c r="L7" s="83"/>
      <c r="M7" s="81" t="s">
        <v>15</v>
      </c>
      <c r="N7" s="82"/>
      <c r="O7" s="82"/>
      <c r="P7" s="87"/>
      <c r="Q7" s="19"/>
    </row>
    <row r="8" spans="1:17" s="20" customFormat="1" ht="12" customHeight="1">
      <c r="A8" s="1"/>
      <c r="B8" s="79"/>
      <c r="C8" s="92"/>
      <c r="D8" s="93"/>
      <c r="E8" s="94"/>
      <c r="F8" s="79"/>
      <c r="G8" s="99"/>
      <c r="H8" s="2" t="s">
        <v>34</v>
      </c>
      <c r="I8" s="84" t="s">
        <v>45</v>
      </c>
      <c r="J8" s="85"/>
      <c r="K8" s="85"/>
      <c r="L8" s="86"/>
      <c r="M8" s="2" t="s">
        <v>0</v>
      </c>
      <c r="N8" s="84" t="s">
        <v>45</v>
      </c>
      <c r="O8" s="85"/>
      <c r="P8" s="88"/>
      <c r="Q8" s="19"/>
    </row>
    <row r="9" spans="1:17" s="20" customFormat="1" ht="12" customHeight="1">
      <c r="A9" s="1"/>
      <c r="B9" s="79"/>
      <c r="C9" s="92"/>
      <c r="D9" s="93"/>
      <c r="E9" s="94"/>
      <c r="F9" s="80"/>
      <c r="G9" s="100"/>
      <c r="H9" s="3" t="s">
        <v>43</v>
      </c>
      <c r="I9" s="4" t="s">
        <v>35</v>
      </c>
      <c r="J9" s="4" t="s">
        <v>36</v>
      </c>
      <c r="K9" s="4" t="s">
        <v>34</v>
      </c>
      <c r="L9" s="5" t="s">
        <v>1</v>
      </c>
      <c r="M9" s="5" t="s">
        <v>43</v>
      </c>
      <c r="N9" s="6" t="s">
        <v>37</v>
      </c>
      <c r="O9" s="6" t="s">
        <v>38</v>
      </c>
      <c r="P9" s="7" t="s">
        <v>39</v>
      </c>
      <c r="Q9" s="21"/>
    </row>
    <row r="10" spans="1:17" s="20" customFormat="1" ht="12" customHeight="1">
      <c r="A10" s="1"/>
      <c r="B10" s="80"/>
      <c r="C10" s="95"/>
      <c r="D10" s="96"/>
      <c r="E10" s="97"/>
      <c r="F10" s="4" t="s">
        <v>2</v>
      </c>
      <c r="G10" s="4" t="s">
        <v>3</v>
      </c>
      <c r="H10" s="4" t="s">
        <v>4</v>
      </c>
      <c r="I10" s="4" t="s">
        <v>5</v>
      </c>
      <c r="J10" s="4" t="s">
        <v>6</v>
      </c>
      <c r="K10" s="4" t="s">
        <v>7</v>
      </c>
      <c r="L10" s="5" t="s">
        <v>8</v>
      </c>
      <c r="M10" s="5" t="s">
        <v>9</v>
      </c>
      <c r="N10" s="5" t="s">
        <v>10</v>
      </c>
      <c r="O10" s="4" t="s">
        <v>11</v>
      </c>
      <c r="P10" s="4" t="s">
        <v>12</v>
      </c>
      <c r="Q10" s="19"/>
    </row>
    <row r="11" spans="1:17" ht="6.75" customHeight="1">
      <c r="A11" s="17"/>
      <c r="B11" s="22"/>
      <c r="C11" s="23"/>
      <c r="D11" s="24"/>
      <c r="E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/>
    </row>
    <row r="12" spans="1:17" ht="12" customHeight="1">
      <c r="A12" s="17"/>
      <c r="B12" s="30"/>
      <c r="C12" s="31"/>
      <c r="D12" s="32" t="s">
        <v>17</v>
      </c>
      <c r="E12" s="33"/>
      <c r="F12" s="34"/>
      <c r="G12" s="35">
        <f>G14</f>
        <v>21668.75811203978</v>
      </c>
      <c r="H12" s="35">
        <f aca="true" t="shared" si="0" ref="H12:P12">H14</f>
        <v>7134.627154160653</v>
      </c>
      <c r="I12" s="35">
        <f t="shared" si="0"/>
        <v>2593.801888</v>
      </c>
      <c r="J12" s="35">
        <f t="shared" si="0"/>
        <v>296.62559343960487</v>
      </c>
      <c r="K12" s="35">
        <f>+H12+J12</f>
        <v>7431.252747600258</v>
      </c>
      <c r="L12" s="76">
        <f>(K12/G12)*100</f>
        <v>34.29477918935853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29"/>
    </row>
    <row r="13" spans="1:22" ht="6.75" customHeight="1">
      <c r="A13" s="17"/>
      <c r="B13" s="30"/>
      <c r="C13" s="31"/>
      <c r="D13" s="37"/>
      <c r="E13" s="38"/>
      <c r="F13" s="39"/>
      <c r="G13" s="40"/>
      <c r="H13" s="41"/>
      <c r="I13" s="42"/>
      <c r="J13" s="42"/>
      <c r="K13" s="35"/>
      <c r="L13" s="76"/>
      <c r="M13" s="42"/>
      <c r="N13" s="42"/>
      <c r="O13" s="42"/>
      <c r="P13" s="36">
        <f aca="true" t="shared" si="1" ref="P13:P73">M13+O13</f>
        <v>0</v>
      </c>
      <c r="Q13" s="43"/>
      <c r="R13" s="44"/>
      <c r="S13" s="44"/>
      <c r="T13" s="44"/>
      <c r="U13" s="45"/>
      <c r="V13" s="45"/>
    </row>
    <row r="14" spans="1:17" s="50" customFormat="1" ht="12" customHeight="1">
      <c r="A14" s="46">
        <v>1</v>
      </c>
      <c r="B14" s="47"/>
      <c r="C14" s="48"/>
      <c r="D14" s="33" t="s">
        <v>18</v>
      </c>
      <c r="E14" s="33"/>
      <c r="F14" s="34"/>
      <c r="G14" s="35">
        <f>G16+G92</f>
        <v>21668.75811203978</v>
      </c>
      <c r="H14" s="35">
        <f>H16+H92</f>
        <v>7134.627154160653</v>
      </c>
      <c r="I14" s="35">
        <f>I16+I92</f>
        <v>2593.801888</v>
      </c>
      <c r="J14" s="35">
        <f>J16+J92</f>
        <v>296.62559343960487</v>
      </c>
      <c r="K14" s="35">
        <f>+H14+J14</f>
        <v>7431.252747600258</v>
      </c>
      <c r="L14" s="76">
        <f>(K14/G14)*100</f>
        <v>34.29477918935853</v>
      </c>
      <c r="M14" s="35">
        <f>M16+M92</f>
        <v>0</v>
      </c>
      <c r="N14" s="35">
        <f>N16+N92</f>
        <v>0</v>
      </c>
      <c r="O14" s="35">
        <f>O16+O92</f>
        <v>0</v>
      </c>
      <c r="P14" s="35">
        <f>P16+P92</f>
        <v>0</v>
      </c>
      <c r="Q14" s="49"/>
    </row>
    <row r="15" spans="1:17" s="50" customFormat="1" ht="6.75" customHeight="1">
      <c r="A15" s="46">
        <v>2</v>
      </c>
      <c r="B15" s="51"/>
      <c r="C15" s="48"/>
      <c r="D15" s="32"/>
      <c r="E15" s="33"/>
      <c r="F15" s="52"/>
      <c r="G15" s="35"/>
      <c r="H15" s="53"/>
      <c r="I15" s="35"/>
      <c r="J15" s="35"/>
      <c r="K15" s="35">
        <f>H15+J15</f>
        <v>0</v>
      </c>
      <c r="L15" s="76"/>
      <c r="M15" s="35"/>
      <c r="N15" s="35"/>
      <c r="O15" s="35"/>
      <c r="P15" s="36">
        <f t="shared" si="1"/>
        <v>0</v>
      </c>
      <c r="Q15" s="49"/>
    </row>
    <row r="16" spans="1:17" s="50" customFormat="1" ht="12" customHeight="1">
      <c r="A16" s="46">
        <v>3</v>
      </c>
      <c r="B16" s="51"/>
      <c r="C16" s="48"/>
      <c r="D16" s="32" t="s">
        <v>19</v>
      </c>
      <c r="E16" s="33"/>
      <c r="F16" s="34"/>
      <c r="G16" s="75">
        <f>G18+G22+G26+G30+G34+G38+G45+G53+G63+G68+G80</f>
        <v>15185.943724029847</v>
      </c>
      <c r="H16" s="75">
        <f>H18+H22+H26+H30+H34+H38+H45+H53+H63+H68+H80</f>
        <v>5711.658968643953</v>
      </c>
      <c r="I16" s="75">
        <f>I18+I22+I26+I30+I34+I38+I45+I53+I63+I68+I80</f>
        <v>2096.781094</v>
      </c>
      <c r="J16" s="75">
        <f>J18+J22+J26+J30+J34+J38+J45+J53+J63+J68+J80</f>
        <v>110.81321622780484</v>
      </c>
      <c r="K16" s="35">
        <f>+H16+J16</f>
        <v>5822.472184871758</v>
      </c>
      <c r="L16" s="76">
        <f>(K16/G16)*100</f>
        <v>38.341194269398144</v>
      </c>
      <c r="M16" s="74">
        <f>M18+M22+M26+M30+M34+M38+M45+M53+M63+M68+M80</f>
        <v>0</v>
      </c>
      <c r="N16" s="74">
        <f>N18+N22+N26+N30+N34+N38+N45+N53+N63+N68+N80</f>
        <v>0</v>
      </c>
      <c r="O16" s="74">
        <f>O18+O22+O26+O30+O34+O38+O45+O53+O63+O68+O80</f>
        <v>0</v>
      </c>
      <c r="P16" s="34">
        <f>P18+P26+P30+P34+P38+P45+P53+P63+P68+P80</f>
        <v>0</v>
      </c>
      <c r="Q16" s="49"/>
    </row>
    <row r="17" spans="1:17" s="50" customFormat="1" ht="9" customHeight="1">
      <c r="A17" s="46">
        <v>4</v>
      </c>
      <c r="B17" s="54"/>
      <c r="C17" s="48"/>
      <c r="D17" s="55"/>
      <c r="E17" s="33"/>
      <c r="F17" s="34"/>
      <c r="G17" s="35"/>
      <c r="H17" s="35"/>
      <c r="I17" s="35"/>
      <c r="J17" s="35"/>
      <c r="K17" s="35">
        <f>H17+J17</f>
        <v>0</v>
      </c>
      <c r="L17" s="76"/>
      <c r="M17" s="35"/>
      <c r="N17" s="35"/>
      <c r="O17" s="35"/>
      <c r="P17" s="36">
        <f t="shared" si="1"/>
        <v>0</v>
      </c>
      <c r="Q17" s="49"/>
    </row>
    <row r="18" spans="1:17" ht="12" customHeight="1">
      <c r="A18" s="46">
        <v>5</v>
      </c>
      <c r="B18" s="56"/>
      <c r="C18" s="31"/>
      <c r="D18" s="55" t="s">
        <v>41</v>
      </c>
      <c r="E18" s="33"/>
      <c r="F18" s="34"/>
      <c r="G18" s="35">
        <v>852.3392360199</v>
      </c>
      <c r="H18" s="35">
        <v>676.433265576396</v>
      </c>
      <c r="I18" s="35">
        <v>24.231167</v>
      </c>
      <c r="J18" s="35">
        <v>0</v>
      </c>
      <c r="K18" s="35">
        <f>+H18+J18</f>
        <v>676.433265576396</v>
      </c>
      <c r="L18" s="76">
        <f>+(K18/G18)*100</f>
        <v>79.36197666261171</v>
      </c>
      <c r="M18" s="40"/>
      <c r="N18" s="40"/>
      <c r="O18" s="40"/>
      <c r="P18" s="36">
        <f t="shared" si="1"/>
        <v>0</v>
      </c>
      <c r="Q18" s="29"/>
    </row>
    <row r="19" spans="1:17" ht="12" customHeight="1">
      <c r="A19" s="46">
        <v>6</v>
      </c>
      <c r="B19" s="56">
        <v>171</v>
      </c>
      <c r="C19" s="31"/>
      <c r="D19" s="37" t="s">
        <v>47</v>
      </c>
      <c r="E19" s="38"/>
      <c r="F19" s="39" t="s">
        <v>48</v>
      </c>
      <c r="G19" s="40">
        <v>571.00110800995</v>
      </c>
      <c r="H19" s="40">
        <v>469.678431808654</v>
      </c>
      <c r="I19" s="40">
        <v>2</v>
      </c>
      <c r="J19" s="40">
        <v>0</v>
      </c>
      <c r="K19" s="35">
        <f>+H19+J19</f>
        <v>469.678431808654</v>
      </c>
      <c r="L19" s="76">
        <f>+(K19/G19)*100</f>
        <v>82.25525751527431</v>
      </c>
      <c r="M19" s="40">
        <v>99.87299999999999</v>
      </c>
      <c r="N19" s="40">
        <v>0.1</v>
      </c>
      <c r="O19" s="40">
        <v>0</v>
      </c>
      <c r="P19" s="36">
        <f t="shared" si="1"/>
        <v>99.87299999999999</v>
      </c>
      <c r="Q19" s="29"/>
    </row>
    <row r="20" spans="1:17" ht="12" customHeight="1">
      <c r="A20" s="46">
        <v>7</v>
      </c>
      <c r="B20" s="56">
        <v>188</v>
      </c>
      <c r="C20" s="31"/>
      <c r="D20" s="37" t="s">
        <v>49</v>
      </c>
      <c r="E20" s="38"/>
      <c r="F20" s="39" t="s">
        <v>48</v>
      </c>
      <c r="G20" s="40">
        <v>281.33812800994997</v>
      </c>
      <c r="H20" s="40">
        <v>206.75483376774199</v>
      </c>
      <c r="I20" s="40">
        <v>22.231167</v>
      </c>
      <c r="J20" s="40">
        <v>0</v>
      </c>
      <c r="K20" s="35">
        <f>+H20+J20</f>
        <v>206.75483376774199</v>
      </c>
      <c r="L20" s="76">
        <f>+(K20/G20)*100</f>
        <v>73.4898021929078</v>
      </c>
      <c r="M20" s="40">
        <v>85.8</v>
      </c>
      <c r="N20" s="40">
        <v>14.2</v>
      </c>
      <c r="O20" s="40">
        <v>0</v>
      </c>
      <c r="P20" s="36">
        <f t="shared" si="1"/>
        <v>85.8</v>
      </c>
      <c r="Q20" s="29"/>
    </row>
    <row r="21" spans="1:17" ht="9" customHeight="1">
      <c r="A21" s="46">
        <v>8</v>
      </c>
      <c r="B21" s="56"/>
      <c r="C21" s="31"/>
      <c r="D21" s="37"/>
      <c r="E21" s="38"/>
      <c r="F21" s="39"/>
      <c r="G21" s="40"/>
      <c r="H21" s="40"/>
      <c r="I21" s="40"/>
      <c r="J21" s="40"/>
      <c r="K21" s="35"/>
      <c r="L21" s="76"/>
      <c r="M21" s="40"/>
      <c r="N21" s="40"/>
      <c r="O21" s="40"/>
      <c r="P21" s="36">
        <f t="shared" si="1"/>
        <v>0</v>
      </c>
      <c r="Q21" s="29"/>
    </row>
    <row r="22" spans="1:17" ht="12" customHeight="1">
      <c r="A22" s="46">
        <v>9</v>
      </c>
      <c r="B22" s="56"/>
      <c r="C22" s="31"/>
      <c r="D22" s="32" t="s">
        <v>46</v>
      </c>
      <c r="E22" s="33"/>
      <c r="F22" s="34"/>
      <c r="G22" s="35">
        <v>193.7363660199004</v>
      </c>
      <c r="H22" s="35">
        <v>117.84475670232558</v>
      </c>
      <c r="I22" s="35">
        <v>0.566043</v>
      </c>
      <c r="J22" s="35">
        <v>5.40060892767098</v>
      </c>
      <c r="K22" s="35">
        <f>+H22+J22</f>
        <v>123.24536562999657</v>
      </c>
      <c r="L22" s="76">
        <f>+(K22/G22)*100</f>
        <v>63.614987811496846</v>
      </c>
      <c r="M22" s="40"/>
      <c r="N22" s="40"/>
      <c r="O22" s="40"/>
      <c r="P22" s="36">
        <f>M22+O22</f>
        <v>0</v>
      </c>
      <c r="Q22" s="29"/>
    </row>
    <row r="23" spans="1:17" ht="12" customHeight="1">
      <c r="A23" s="46">
        <v>10</v>
      </c>
      <c r="B23" s="56">
        <v>209</v>
      </c>
      <c r="C23" s="31"/>
      <c r="D23" s="37" t="s">
        <v>50</v>
      </c>
      <c r="E23" s="38"/>
      <c r="F23" s="39" t="s">
        <v>48</v>
      </c>
      <c r="G23" s="40">
        <v>132.991</v>
      </c>
      <c r="H23" s="40">
        <v>62.5</v>
      </c>
      <c r="I23" s="40">
        <v>0.566043</v>
      </c>
      <c r="J23" s="40">
        <v>0</v>
      </c>
      <c r="K23" s="35">
        <f>+H23+J23</f>
        <v>62.5</v>
      </c>
      <c r="L23" s="76">
        <f>+(K23/G23)*100</f>
        <v>46.99566136054319</v>
      </c>
      <c r="M23" s="40">
        <v>67.8</v>
      </c>
      <c r="N23" s="40">
        <v>0.42</v>
      </c>
      <c r="O23" s="40">
        <v>0</v>
      </c>
      <c r="P23" s="36">
        <f>M23+O23</f>
        <v>67.8</v>
      </c>
      <c r="Q23" s="29"/>
    </row>
    <row r="24" spans="1:17" ht="9" customHeight="1">
      <c r="A24" s="46">
        <v>11</v>
      </c>
      <c r="B24" s="56">
        <v>213</v>
      </c>
      <c r="C24" s="31"/>
      <c r="D24" s="37" t="s">
        <v>51</v>
      </c>
      <c r="E24" s="38"/>
      <c r="F24" s="39" t="s">
        <v>52</v>
      </c>
      <c r="G24" s="40">
        <v>60.745366019900395</v>
      </c>
      <c r="H24" s="40">
        <v>55.34475670232558</v>
      </c>
      <c r="I24" s="40">
        <v>0</v>
      </c>
      <c r="J24" s="40">
        <v>5.40060892767098</v>
      </c>
      <c r="K24" s="35">
        <f>+H24+J24</f>
        <v>60.74536562999656</v>
      </c>
      <c r="L24" s="76">
        <f>+(K24/G24)*100</f>
        <v>99.99999935813403</v>
      </c>
      <c r="M24" s="40">
        <v>86.62653452553286</v>
      </c>
      <c r="N24" s="40">
        <v>0</v>
      </c>
      <c r="O24" s="40">
        <v>13.373465474467139</v>
      </c>
      <c r="P24" s="36">
        <f>M24+O24</f>
        <v>100</v>
      </c>
      <c r="Q24" s="29"/>
    </row>
    <row r="25" spans="1:17" ht="9" customHeight="1">
      <c r="A25" s="46"/>
      <c r="B25" s="56"/>
      <c r="C25" s="31"/>
      <c r="D25" s="37"/>
      <c r="E25" s="38"/>
      <c r="F25" s="39"/>
      <c r="G25" s="40"/>
      <c r="H25" s="40"/>
      <c r="I25" s="40"/>
      <c r="J25" s="40"/>
      <c r="K25" s="35"/>
      <c r="L25" s="76"/>
      <c r="M25" s="40"/>
      <c r="N25" s="40"/>
      <c r="O25" s="40"/>
      <c r="P25" s="36"/>
      <c r="Q25" s="29"/>
    </row>
    <row r="26" spans="1:17" ht="12" customHeight="1">
      <c r="A26" s="46">
        <v>9</v>
      </c>
      <c r="B26" s="56"/>
      <c r="C26" s="31"/>
      <c r="D26" s="32" t="s">
        <v>20</v>
      </c>
      <c r="E26" s="33"/>
      <c r="F26" s="34"/>
      <c r="G26" s="35">
        <v>138.2913539800995</v>
      </c>
      <c r="H26" s="35">
        <v>67.14965199</v>
      </c>
      <c r="I26" s="35">
        <v>28.683138</v>
      </c>
      <c r="J26" s="35">
        <v>0.060024367471619655</v>
      </c>
      <c r="K26" s="35">
        <f>+H26+J26</f>
        <v>67.20967635747161</v>
      </c>
      <c r="L26" s="76">
        <f>+(K26/G26)*100</f>
        <v>48.600056636326855</v>
      </c>
      <c r="M26" s="40"/>
      <c r="N26" s="40"/>
      <c r="O26" s="40"/>
      <c r="P26" s="36">
        <f t="shared" si="1"/>
        <v>0</v>
      </c>
      <c r="Q26" s="29"/>
    </row>
    <row r="27" spans="1:17" ht="12" customHeight="1">
      <c r="A27" s="46">
        <v>10</v>
      </c>
      <c r="B27" s="56">
        <v>242</v>
      </c>
      <c r="C27" s="31"/>
      <c r="D27" s="37" t="s">
        <v>53</v>
      </c>
      <c r="E27" s="38"/>
      <c r="F27" s="39" t="s">
        <v>52</v>
      </c>
      <c r="G27" s="40">
        <v>44.911</v>
      </c>
      <c r="H27" s="40">
        <v>24.19590199</v>
      </c>
      <c r="I27" s="40">
        <v>0</v>
      </c>
      <c r="J27" s="40">
        <v>0.060024367471619655</v>
      </c>
      <c r="K27" s="35">
        <f>+H27+J27</f>
        <v>24.25592635747162</v>
      </c>
      <c r="L27" s="76">
        <f>+(K27/G27)*100</f>
        <v>54.00887612716622</v>
      </c>
      <c r="M27" s="40">
        <v>53.89334197002955</v>
      </c>
      <c r="N27" s="40">
        <v>0</v>
      </c>
      <c r="O27" s="40">
        <v>46.10665802997045</v>
      </c>
      <c r="P27" s="36">
        <f t="shared" si="1"/>
        <v>100</v>
      </c>
      <c r="Q27" s="29"/>
    </row>
    <row r="28" spans="1:17" ht="9" customHeight="1">
      <c r="A28" s="46">
        <v>11</v>
      </c>
      <c r="B28" s="56">
        <v>245</v>
      </c>
      <c r="C28" s="31"/>
      <c r="D28" s="37" t="s">
        <v>54</v>
      </c>
      <c r="E28" s="38"/>
      <c r="F28" s="39" t="s">
        <v>48</v>
      </c>
      <c r="G28" s="40">
        <v>93.3803539800995</v>
      </c>
      <c r="H28" s="40">
        <v>42.95375</v>
      </c>
      <c r="I28" s="40">
        <v>28.683138</v>
      </c>
      <c r="J28" s="40">
        <v>0</v>
      </c>
      <c r="K28" s="35">
        <f>+H28+J28</f>
        <v>42.95375</v>
      </c>
      <c r="L28" s="76">
        <f>+(K28/G28)*100</f>
        <v>45.99870119270909</v>
      </c>
      <c r="M28" s="40">
        <v>96.5</v>
      </c>
      <c r="N28" s="40">
        <v>31</v>
      </c>
      <c r="O28" s="40">
        <v>0</v>
      </c>
      <c r="P28" s="36">
        <f t="shared" si="1"/>
        <v>96.5</v>
      </c>
      <c r="Q28" s="29"/>
    </row>
    <row r="29" spans="1:17" ht="12" customHeight="1">
      <c r="A29" s="46">
        <v>12</v>
      </c>
      <c r="B29" s="56"/>
      <c r="C29" s="31"/>
      <c r="D29" s="37"/>
      <c r="E29" s="38"/>
      <c r="F29" s="39"/>
      <c r="G29" s="40"/>
      <c r="H29" s="40"/>
      <c r="I29" s="40"/>
      <c r="J29" s="40"/>
      <c r="K29" s="35"/>
      <c r="L29" s="76"/>
      <c r="M29" s="40"/>
      <c r="N29" s="40"/>
      <c r="O29" s="40"/>
      <c r="P29" s="36">
        <f t="shared" si="1"/>
        <v>0</v>
      </c>
      <c r="Q29" s="29"/>
    </row>
    <row r="30" spans="1:17" ht="12" customHeight="1">
      <c r="A30" s="46">
        <v>13</v>
      </c>
      <c r="B30" s="56"/>
      <c r="C30" s="31"/>
      <c r="D30" s="32" t="s">
        <v>21</v>
      </c>
      <c r="E30" s="33"/>
      <c r="F30" s="34"/>
      <c r="G30" s="35">
        <v>488.0451590049751</v>
      </c>
      <c r="H30" s="35">
        <v>201.39999999999998</v>
      </c>
      <c r="I30" s="35">
        <v>1.9442329999999999</v>
      </c>
      <c r="J30" s="35">
        <v>0</v>
      </c>
      <c r="K30" s="35">
        <f>+H30+J30</f>
        <v>201.39999999999998</v>
      </c>
      <c r="L30" s="76">
        <f>+(K30/G30)*100</f>
        <v>41.26667302890856</v>
      </c>
      <c r="M30" s="40"/>
      <c r="N30" s="40"/>
      <c r="O30" s="40"/>
      <c r="P30" s="36">
        <f t="shared" si="1"/>
        <v>0</v>
      </c>
      <c r="Q30" s="29"/>
    </row>
    <row r="31" spans="1:17" ht="9" customHeight="1">
      <c r="A31" s="46">
        <v>14</v>
      </c>
      <c r="B31" s="56">
        <v>249</v>
      </c>
      <c r="C31" s="31"/>
      <c r="D31" s="37" t="s">
        <v>55</v>
      </c>
      <c r="E31" s="38"/>
      <c r="F31" s="39" t="s">
        <v>48</v>
      </c>
      <c r="G31" s="40">
        <v>57.389159004975106</v>
      </c>
      <c r="H31" s="40">
        <v>44.8</v>
      </c>
      <c r="I31" s="40">
        <v>1.944232</v>
      </c>
      <c r="J31" s="40">
        <v>0</v>
      </c>
      <c r="K31" s="35">
        <f>+H31+J31</f>
        <v>44.8</v>
      </c>
      <c r="L31" s="76">
        <f>+(K31/G31)*100</f>
        <v>78.06352415116635</v>
      </c>
      <c r="M31" s="40">
        <v>100</v>
      </c>
      <c r="N31" s="40">
        <v>1</v>
      </c>
      <c r="O31" s="40">
        <v>0</v>
      </c>
      <c r="P31" s="36">
        <f t="shared" si="1"/>
        <v>100</v>
      </c>
      <c r="Q31" s="29"/>
    </row>
    <row r="32" spans="1:17" ht="12" customHeight="1">
      <c r="A32" s="46">
        <v>16</v>
      </c>
      <c r="B32" s="56">
        <v>258</v>
      </c>
      <c r="C32" s="31"/>
      <c r="D32" s="37" t="s">
        <v>109</v>
      </c>
      <c r="E32" s="38"/>
      <c r="F32" s="39" t="s">
        <v>56</v>
      </c>
      <c r="G32" s="40">
        <v>430.656</v>
      </c>
      <c r="H32" s="40">
        <v>156.6</v>
      </c>
      <c r="I32" s="40">
        <v>1E-06</v>
      </c>
      <c r="J32" s="40">
        <v>0</v>
      </c>
      <c r="K32" s="35">
        <f>+H32+J32</f>
        <v>156.6</v>
      </c>
      <c r="L32" s="76">
        <f>+(K32/G32)*100</f>
        <v>36.36312973695943</v>
      </c>
      <c r="M32" s="40">
        <v>41.2096</v>
      </c>
      <c r="N32" s="40">
        <v>1</v>
      </c>
      <c r="O32" s="40">
        <v>0</v>
      </c>
      <c r="P32" s="36">
        <f t="shared" si="1"/>
        <v>41.2096</v>
      </c>
      <c r="Q32" s="29"/>
    </row>
    <row r="33" spans="1:17" ht="9" customHeight="1">
      <c r="A33" s="46">
        <v>17</v>
      </c>
      <c r="B33" s="56"/>
      <c r="C33" s="31"/>
      <c r="D33" s="37"/>
      <c r="E33" s="38"/>
      <c r="F33" s="39"/>
      <c r="G33" s="40"/>
      <c r="H33" s="40"/>
      <c r="I33" s="40"/>
      <c r="J33" s="40"/>
      <c r="K33" s="35"/>
      <c r="L33" s="76"/>
      <c r="M33" s="40"/>
      <c r="N33" s="40"/>
      <c r="O33" s="40"/>
      <c r="P33" s="36">
        <f t="shared" si="1"/>
        <v>0</v>
      </c>
      <c r="Q33" s="29"/>
    </row>
    <row r="34" spans="1:17" ht="12" customHeight="1">
      <c r="A34" s="46">
        <v>18</v>
      </c>
      <c r="B34" s="56"/>
      <c r="C34" s="31"/>
      <c r="D34" s="32" t="s">
        <v>22</v>
      </c>
      <c r="E34" s="33"/>
      <c r="F34" s="34"/>
      <c r="G34" s="35">
        <v>515.7526390049748</v>
      </c>
      <c r="H34" s="35">
        <v>387.319839429396</v>
      </c>
      <c r="I34" s="35">
        <v>2</v>
      </c>
      <c r="J34" s="35">
        <v>0.1007627678479146</v>
      </c>
      <c r="K34" s="35">
        <f>+H34+J34</f>
        <v>387.4206021972439</v>
      </c>
      <c r="L34" s="76">
        <f>+(K34/G34)*100</f>
        <v>75.11752202464386</v>
      </c>
      <c r="M34" s="40"/>
      <c r="N34" s="40"/>
      <c r="O34" s="40"/>
      <c r="P34" s="36">
        <f t="shared" si="1"/>
        <v>0</v>
      </c>
      <c r="Q34" s="29"/>
    </row>
    <row r="35" spans="1:17" ht="12" customHeight="1">
      <c r="A35" s="46">
        <v>19</v>
      </c>
      <c r="B35" s="56">
        <v>260</v>
      </c>
      <c r="C35" s="31"/>
      <c r="D35" s="37" t="s">
        <v>57</v>
      </c>
      <c r="E35" s="38"/>
      <c r="F35" s="39" t="s">
        <v>52</v>
      </c>
      <c r="G35" s="40">
        <v>10.4925509950248</v>
      </c>
      <c r="H35" s="40">
        <v>10.391788680000001</v>
      </c>
      <c r="I35" s="40">
        <v>0</v>
      </c>
      <c r="J35" s="40">
        <v>0.1007627678479146</v>
      </c>
      <c r="K35" s="35">
        <f>+H35+J35</f>
        <v>10.492551447847916</v>
      </c>
      <c r="L35" s="76">
        <f>+(K35/G35)*100</f>
        <v>100.00000431566276</v>
      </c>
      <c r="M35" s="40">
        <v>30.776312059804166</v>
      </c>
      <c r="N35" s="40">
        <v>0</v>
      </c>
      <c r="O35" s="40">
        <v>69.22368794019583</v>
      </c>
      <c r="P35" s="36">
        <f t="shared" si="1"/>
        <v>100</v>
      </c>
      <c r="Q35" s="29"/>
    </row>
    <row r="36" spans="1:17" ht="12" customHeight="1">
      <c r="A36" s="46">
        <v>20</v>
      </c>
      <c r="B36" s="56">
        <v>261</v>
      </c>
      <c r="C36" s="31"/>
      <c r="D36" s="37" t="s">
        <v>58</v>
      </c>
      <c r="E36" s="38"/>
      <c r="F36" s="39" t="s">
        <v>48</v>
      </c>
      <c r="G36" s="40">
        <v>505.26008800995</v>
      </c>
      <c r="H36" s="40">
        <v>376.928050749396</v>
      </c>
      <c r="I36" s="40">
        <v>2</v>
      </c>
      <c r="J36" s="40">
        <v>0</v>
      </c>
      <c r="K36" s="35">
        <f>+H36+J36</f>
        <v>376.928050749396</v>
      </c>
      <c r="L36" s="76">
        <f>+(K36/G36)*100</f>
        <v>74.60079663802244</v>
      </c>
      <c r="M36" s="40">
        <v>99.94000000000001</v>
      </c>
      <c r="N36" s="40">
        <v>0.1</v>
      </c>
      <c r="O36" s="40">
        <v>0</v>
      </c>
      <c r="P36" s="36">
        <f t="shared" si="1"/>
        <v>99.94000000000001</v>
      </c>
      <c r="Q36" s="29"/>
    </row>
    <row r="37" spans="1:17" ht="12" customHeight="1">
      <c r="A37" s="46">
        <v>21</v>
      </c>
      <c r="B37" s="56"/>
      <c r="C37" s="31"/>
      <c r="D37" s="37"/>
      <c r="E37" s="38"/>
      <c r="F37" s="39"/>
      <c r="G37" s="40"/>
      <c r="H37" s="40"/>
      <c r="I37" s="40"/>
      <c r="J37" s="40"/>
      <c r="K37" s="35"/>
      <c r="L37" s="76"/>
      <c r="M37" s="40"/>
      <c r="N37" s="40"/>
      <c r="O37" s="40"/>
      <c r="P37" s="36">
        <f t="shared" si="1"/>
        <v>0</v>
      </c>
      <c r="Q37" s="29"/>
    </row>
    <row r="38" spans="1:17" ht="12" customHeight="1">
      <c r="A38" s="46">
        <v>22</v>
      </c>
      <c r="B38" s="56"/>
      <c r="C38" s="31"/>
      <c r="D38" s="32" t="s">
        <v>23</v>
      </c>
      <c r="E38" s="33"/>
      <c r="F38" s="34"/>
      <c r="G38" s="35">
        <v>1328.211395024875</v>
      </c>
      <c r="H38" s="35">
        <v>854.4328072582013</v>
      </c>
      <c r="I38" s="35">
        <v>70.994069</v>
      </c>
      <c r="J38" s="35">
        <v>13.831236682312653</v>
      </c>
      <c r="K38" s="35">
        <f aca="true" t="shared" si="2" ref="K38:K43">+H38+J38</f>
        <v>868.264043940514</v>
      </c>
      <c r="L38" s="76">
        <f aca="true" t="shared" si="3" ref="L38:L43">+(K38/G38)*100</f>
        <v>65.37092267035196</v>
      </c>
      <c r="M38" s="40"/>
      <c r="N38" s="40"/>
      <c r="O38" s="40"/>
      <c r="P38" s="36">
        <f t="shared" si="1"/>
        <v>0</v>
      </c>
      <c r="Q38" s="29"/>
    </row>
    <row r="39" spans="1:17" ht="12" customHeight="1">
      <c r="A39" s="46">
        <v>23</v>
      </c>
      <c r="B39" s="56">
        <v>264</v>
      </c>
      <c r="C39" s="31"/>
      <c r="D39" s="37" t="s">
        <v>59</v>
      </c>
      <c r="E39" s="38"/>
      <c r="F39" s="39" t="s">
        <v>48</v>
      </c>
      <c r="G39" s="40">
        <v>736.1011550248751</v>
      </c>
      <c r="H39" s="40">
        <v>597.4014692160913</v>
      </c>
      <c r="I39" s="40">
        <v>1</v>
      </c>
      <c r="J39" s="40">
        <v>0</v>
      </c>
      <c r="K39" s="35">
        <f t="shared" si="2"/>
        <v>597.4014692160913</v>
      </c>
      <c r="L39" s="76">
        <f t="shared" si="3"/>
        <v>81.15752368244868</v>
      </c>
      <c r="M39" s="40">
        <v>99.88</v>
      </c>
      <c r="N39" s="40">
        <v>0.2</v>
      </c>
      <c r="O39" s="40">
        <v>0</v>
      </c>
      <c r="P39" s="36">
        <f t="shared" si="1"/>
        <v>99.88</v>
      </c>
      <c r="Q39" s="29"/>
    </row>
    <row r="40" spans="1:17" ht="9" customHeight="1">
      <c r="A40" s="46">
        <v>24</v>
      </c>
      <c r="B40" s="56">
        <v>266</v>
      </c>
      <c r="C40" s="31"/>
      <c r="D40" s="37" t="s">
        <v>60</v>
      </c>
      <c r="E40" s="38"/>
      <c r="F40" s="39" t="s">
        <v>48</v>
      </c>
      <c r="G40" s="40">
        <v>177.776</v>
      </c>
      <c r="H40" s="40">
        <v>77.9</v>
      </c>
      <c r="I40" s="40">
        <v>53.368766</v>
      </c>
      <c r="J40" s="40">
        <v>6.549353385960998</v>
      </c>
      <c r="K40" s="35">
        <f t="shared" si="2"/>
        <v>84.449353385961</v>
      </c>
      <c r="L40" s="76">
        <f t="shared" si="3"/>
        <v>47.50323631196618</v>
      </c>
      <c r="M40" s="40">
        <v>84.17</v>
      </c>
      <c r="N40" s="40">
        <v>1.5</v>
      </c>
      <c r="O40" s="40">
        <v>8.420000000000007</v>
      </c>
      <c r="P40" s="36">
        <f t="shared" si="1"/>
        <v>92.59</v>
      </c>
      <c r="Q40" s="29"/>
    </row>
    <row r="41" spans="1:17" ht="12" customHeight="1">
      <c r="A41" s="46">
        <v>25</v>
      </c>
      <c r="B41" s="56">
        <v>268</v>
      </c>
      <c r="C41" s="31"/>
      <c r="D41" s="37" t="s">
        <v>61</v>
      </c>
      <c r="E41" s="38"/>
      <c r="F41" s="39" t="s">
        <v>56</v>
      </c>
      <c r="G41" s="40">
        <v>20.63424</v>
      </c>
      <c r="H41" s="40">
        <v>16.999481706</v>
      </c>
      <c r="I41" s="40">
        <v>3.315404</v>
      </c>
      <c r="J41" s="40">
        <v>1.7656479834999992</v>
      </c>
      <c r="K41" s="35">
        <f t="shared" si="2"/>
        <v>18.7651296895</v>
      </c>
      <c r="L41" s="76">
        <f t="shared" si="3"/>
        <v>90.94170509551117</v>
      </c>
      <c r="M41" s="40">
        <v>81.83000000000001</v>
      </c>
      <c r="N41" s="40">
        <v>16.1</v>
      </c>
      <c r="O41" s="40">
        <v>9</v>
      </c>
      <c r="P41" s="36">
        <f t="shared" si="1"/>
        <v>90.83000000000001</v>
      </c>
      <c r="Q41" s="29"/>
    </row>
    <row r="42" spans="1:17" ht="12" customHeight="1">
      <c r="A42" s="46">
        <v>26</v>
      </c>
      <c r="B42" s="56">
        <v>273</v>
      </c>
      <c r="C42" s="31"/>
      <c r="D42" s="37" t="s">
        <v>62</v>
      </c>
      <c r="E42" s="38"/>
      <c r="F42" s="39" t="s">
        <v>48</v>
      </c>
      <c r="G42" s="40">
        <v>103.2</v>
      </c>
      <c r="H42" s="40">
        <v>31.146663320000002</v>
      </c>
      <c r="I42" s="40">
        <v>12.535103</v>
      </c>
      <c r="J42" s="40">
        <v>3.72511315610101</v>
      </c>
      <c r="K42" s="35">
        <f t="shared" si="2"/>
        <v>34.87177647610101</v>
      </c>
      <c r="L42" s="76">
        <f t="shared" si="3"/>
        <v>33.790481081493226</v>
      </c>
      <c r="M42" s="40">
        <v>30.18313843123356</v>
      </c>
      <c r="N42" s="40">
        <v>12.1</v>
      </c>
      <c r="O42" s="40">
        <v>3.6</v>
      </c>
      <c r="P42" s="36">
        <f t="shared" si="1"/>
        <v>33.78313843123356</v>
      </c>
      <c r="Q42" s="29"/>
    </row>
    <row r="43" spans="1:17" ht="12" customHeight="1">
      <c r="A43" s="46">
        <v>27</v>
      </c>
      <c r="B43" s="56">
        <v>274</v>
      </c>
      <c r="C43" s="31"/>
      <c r="D43" s="37" t="s">
        <v>63</v>
      </c>
      <c r="E43" s="38"/>
      <c r="F43" s="39" t="s">
        <v>48</v>
      </c>
      <c r="G43" s="40">
        <v>290.5</v>
      </c>
      <c r="H43" s="40">
        <v>130.98519301611</v>
      </c>
      <c r="I43" s="40">
        <v>0.774796</v>
      </c>
      <c r="J43" s="40">
        <v>1.791122156750646</v>
      </c>
      <c r="K43" s="35">
        <f t="shared" si="2"/>
        <v>132.77631517286065</v>
      </c>
      <c r="L43" s="76">
        <f t="shared" si="3"/>
        <v>45.70613258962501</v>
      </c>
      <c r="M43" s="40">
        <v>62.3</v>
      </c>
      <c r="N43" s="40">
        <v>0.3</v>
      </c>
      <c r="O43" s="40">
        <v>0</v>
      </c>
      <c r="P43" s="36">
        <f t="shared" si="1"/>
        <v>62.3</v>
      </c>
      <c r="Q43" s="29"/>
    </row>
    <row r="44" spans="1:17" ht="12" customHeight="1">
      <c r="A44" s="46">
        <v>28</v>
      </c>
      <c r="B44" s="56"/>
      <c r="C44" s="31"/>
      <c r="D44" s="37"/>
      <c r="E44" s="38"/>
      <c r="F44" s="39"/>
      <c r="G44" s="40"/>
      <c r="H44" s="40"/>
      <c r="I44" s="40"/>
      <c r="J44" s="40"/>
      <c r="K44" s="35"/>
      <c r="L44" s="76"/>
      <c r="M44" s="40"/>
      <c r="N44" s="40"/>
      <c r="O44" s="40"/>
      <c r="P44" s="36">
        <f t="shared" si="1"/>
        <v>0</v>
      </c>
      <c r="Q44" s="29"/>
    </row>
    <row r="45" spans="1:17" ht="12" customHeight="1">
      <c r="A45" s="46">
        <v>29</v>
      </c>
      <c r="B45" s="56"/>
      <c r="C45" s="31"/>
      <c r="D45" s="32" t="s">
        <v>24</v>
      </c>
      <c r="E45" s="33"/>
      <c r="F45" s="34"/>
      <c r="G45" s="35">
        <v>569.4232499999998</v>
      </c>
      <c r="H45" s="35">
        <v>362.1994312456263</v>
      </c>
      <c r="I45" s="35">
        <v>117.99771600000001</v>
      </c>
      <c r="J45" s="35">
        <v>16.48975356727185</v>
      </c>
      <c r="K45" s="35">
        <f aca="true" t="shared" si="4" ref="K45:K51">+H45+J45</f>
        <v>378.68918481289813</v>
      </c>
      <c r="L45" s="76">
        <f aca="true" t="shared" si="5" ref="L45:L51">+(K45/G45)*100</f>
        <v>66.50399062786745</v>
      </c>
      <c r="M45" s="40"/>
      <c r="N45" s="40"/>
      <c r="O45" s="40"/>
      <c r="P45" s="36">
        <f t="shared" si="1"/>
        <v>0</v>
      </c>
      <c r="Q45" s="29"/>
    </row>
    <row r="46" spans="1:17" ht="12" customHeight="1">
      <c r="A46" s="46">
        <v>30</v>
      </c>
      <c r="B46" s="56">
        <v>278</v>
      </c>
      <c r="C46" s="31"/>
      <c r="D46" s="37" t="s">
        <v>64</v>
      </c>
      <c r="E46" s="38"/>
      <c r="F46" s="39" t="s">
        <v>48</v>
      </c>
      <c r="G46" s="40">
        <v>242.488</v>
      </c>
      <c r="H46" s="40">
        <v>212.716</v>
      </c>
      <c r="I46" s="40">
        <v>3.191</v>
      </c>
      <c r="J46" s="40">
        <v>1.268999999999977</v>
      </c>
      <c r="K46" s="35">
        <f t="shared" si="4"/>
        <v>213.98499999999999</v>
      </c>
      <c r="L46" s="76">
        <f t="shared" si="5"/>
        <v>88.24560390617268</v>
      </c>
      <c r="M46" s="40">
        <v>98.72999999999999</v>
      </c>
      <c r="N46" s="40">
        <v>1.4</v>
      </c>
      <c r="O46" s="40">
        <v>1.23</v>
      </c>
      <c r="P46" s="36">
        <f t="shared" si="1"/>
        <v>99.96</v>
      </c>
      <c r="Q46" s="29"/>
    </row>
    <row r="47" spans="1:17" ht="9" customHeight="1">
      <c r="A47" s="46">
        <v>31</v>
      </c>
      <c r="B47" s="56">
        <v>280</v>
      </c>
      <c r="C47" s="31"/>
      <c r="D47" s="37" t="s">
        <v>65</v>
      </c>
      <c r="E47" s="38"/>
      <c r="F47" s="39" t="s">
        <v>48</v>
      </c>
      <c r="G47" s="40">
        <v>101.6</v>
      </c>
      <c r="H47" s="40">
        <v>19.176190539999997</v>
      </c>
      <c r="I47" s="40">
        <v>29.101613</v>
      </c>
      <c r="J47" s="40">
        <v>1.4799851813633644</v>
      </c>
      <c r="K47" s="35">
        <f t="shared" si="4"/>
        <v>20.65617572136336</v>
      </c>
      <c r="L47" s="76">
        <f t="shared" si="5"/>
        <v>20.33088161551512</v>
      </c>
      <c r="M47" s="40">
        <v>17.994658011811026</v>
      </c>
      <c r="N47" s="40">
        <v>29</v>
      </c>
      <c r="O47" s="40">
        <v>2.3</v>
      </c>
      <c r="P47" s="36">
        <f t="shared" si="1"/>
        <v>20.294658011811027</v>
      </c>
      <c r="Q47" s="29"/>
    </row>
    <row r="48" spans="1:17" ht="12" customHeight="1">
      <c r="A48" s="46">
        <v>33</v>
      </c>
      <c r="B48" s="56">
        <v>281</v>
      </c>
      <c r="C48" s="31"/>
      <c r="D48" s="37" t="s">
        <v>66</v>
      </c>
      <c r="E48" s="38"/>
      <c r="F48" s="39" t="s">
        <v>48</v>
      </c>
      <c r="G48" s="40">
        <v>94.04854298507459</v>
      </c>
      <c r="H48" s="40">
        <v>78.66737894090825</v>
      </c>
      <c r="I48" s="40">
        <v>48.134506</v>
      </c>
      <c r="J48" s="40">
        <v>7.609633329868757</v>
      </c>
      <c r="K48" s="35">
        <f t="shared" si="4"/>
        <v>86.277012270777</v>
      </c>
      <c r="L48" s="76">
        <f t="shared" si="5"/>
        <v>91.73668143319253</v>
      </c>
      <c r="M48" s="40">
        <v>99.89999999999999</v>
      </c>
      <c r="N48" s="40">
        <v>1.1</v>
      </c>
      <c r="O48" s="40">
        <v>0</v>
      </c>
      <c r="P48" s="36">
        <f t="shared" si="1"/>
        <v>99.89999999999999</v>
      </c>
      <c r="Q48" s="29"/>
    </row>
    <row r="49" spans="1:17" ht="12" customHeight="1">
      <c r="A49" s="46">
        <v>34</v>
      </c>
      <c r="B49" s="56">
        <v>282</v>
      </c>
      <c r="C49" s="31"/>
      <c r="D49" s="37" t="s">
        <v>67</v>
      </c>
      <c r="E49" s="38"/>
      <c r="F49" s="39" t="s">
        <v>48</v>
      </c>
      <c r="G49" s="40">
        <v>60</v>
      </c>
      <c r="H49" s="40">
        <v>11.8131232</v>
      </c>
      <c r="I49" s="40">
        <v>28.573525</v>
      </c>
      <c r="J49" s="40">
        <v>0</v>
      </c>
      <c r="K49" s="35">
        <f t="shared" si="4"/>
        <v>11.8131232</v>
      </c>
      <c r="L49" s="76">
        <f t="shared" si="5"/>
        <v>19.688538666666666</v>
      </c>
      <c r="M49" s="40">
        <v>24.7114461293948</v>
      </c>
      <c r="N49" s="40">
        <v>48</v>
      </c>
      <c r="O49" s="40">
        <v>0</v>
      </c>
      <c r="P49" s="36">
        <f t="shared" si="1"/>
        <v>24.7114461293948</v>
      </c>
      <c r="Q49" s="29"/>
    </row>
    <row r="50" spans="1:17" ht="12" customHeight="1">
      <c r="A50" s="46">
        <v>35</v>
      </c>
      <c r="B50" s="56">
        <v>283</v>
      </c>
      <c r="C50" s="31"/>
      <c r="D50" s="37" t="s">
        <v>68</v>
      </c>
      <c r="E50" s="38"/>
      <c r="F50" s="39" t="s">
        <v>52</v>
      </c>
      <c r="G50" s="40">
        <v>24.8867070149253</v>
      </c>
      <c r="H50" s="40">
        <v>16.9040358056</v>
      </c>
      <c r="I50" s="40">
        <v>3</v>
      </c>
      <c r="J50" s="40">
        <v>3.8820865866236467</v>
      </c>
      <c r="K50" s="35">
        <f t="shared" si="4"/>
        <v>20.786122392223646</v>
      </c>
      <c r="L50" s="76">
        <f t="shared" si="5"/>
        <v>83.52299233384952</v>
      </c>
      <c r="M50" s="40">
        <v>89.9</v>
      </c>
      <c r="N50" s="40">
        <v>1</v>
      </c>
      <c r="O50" s="40">
        <v>10.099999999999994</v>
      </c>
      <c r="P50" s="36">
        <f t="shared" si="1"/>
        <v>100</v>
      </c>
      <c r="Q50" s="29"/>
    </row>
    <row r="51" spans="1:17" ht="12" customHeight="1">
      <c r="A51" s="46">
        <v>36</v>
      </c>
      <c r="B51" s="56">
        <v>288</v>
      </c>
      <c r="C51" s="31"/>
      <c r="D51" s="37" t="s">
        <v>69</v>
      </c>
      <c r="E51" s="38"/>
      <c r="F51" s="39" t="s">
        <v>52</v>
      </c>
      <c r="G51" s="40">
        <v>46.4</v>
      </c>
      <c r="H51" s="40">
        <v>22.922702759117996</v>
      </c>
      <c r="I51" s="40">
        <v>5.997072</v>
      </c>
      <c r="J51" s="40">
        <v>2.249048469416106</v>
      </c>
      <c r="K51" s="35">
        <f t="shared" si="4"/>
        <v>25.171751228534102</v>
      </c>
      <c r="L51" s="76">
        <f t="shared" si="5"/>
        <v>54.249463854599355</v>
      </c>
      <c r="M51" s="40">
        <v>48.46777107935344</v>
      </c>
      <c r="N51" s="40">
        <v>13</v>
      </c>
      <c r="O51" s="40">
        <v>51.53222892064656</v>
      </c>
      <c r="P51" s="36">
        <f t="shared" si="1"/>
        <v>100</v>
      </c>
      <c r="Q51" s="29"/>
    </row>
    <row r="52" spans="1:17" ht="12" customHeight="1">
      <c r="A52" s="46">
        <v>37</v>
      </c>
      <c r="B52" s="56"/>
      <c r="C52" s="31"/>
      <c r="D52" s="37"/>
      <c r="E52" s="38"/>
      <c r="F52" s="39"/>
      <c r="G52" s="40"/>
      <c r="H52" s="40"/>
      <c r="I52" s="40"/>
      <c r="J52" s="40"/>
      <c r="K52" s="35"/>
      <c r="L52" s="76"/>
      <c r="M52" s="40"/>
      <c r="N52" s="40"/>
      <c r="O52" s="40"/>
      <c r="P52" s="36">
        <f t="shared" si="1"/>
        <v>0</v>
      </c>
      <c r="Q52" s="29"/>
    </row>
    <row r="53" spans="1:17" ht="12" customHeight="1">
      <c r="A53" s="46">
        <v>38</v>
      </c>
      <c r="B53" s="56"/>
      <c r="C53" s="31"/>
      <c r="D53" s="32" t="s">
        <v>25</v>
      </c>
      <c r="E53" s="33"/>
      <c r="F53" s="34"/>
      <c r="G53" s="35">
        <v>2343.040650995024</v>
      </c>
      <c r="H53" s="35">
        <v>1363.5057830662809</v>
      </c>
      <c r="I53" s="35">
        <v>481.722732</v>
      </c>
      <c r="J53" s="35">
        <v>49.38351134646035</v>
      </c>
      <c r="K53" s="35">
        <f aca="true" t="shared" si="6" ref="K53:K61">+H53+J53</f>
        <v>1412.8892944127413</v>
      </c>
      <c r="L53" s="76">
        <f aca="true" t="shared" si="7" ref="L53:L61">+(K53/G53)*100</f>
        <v>60.3015271550123</v>
      </c>
      <c r="M53" s="40"/>
      <c r="N53" s="40"/>
      <c r="O53" s="40"/>
      <c r="P53" s="36">
        <f t="shared" si="1"/>
        <v>0</v>
      </c>
      <c r="Q53" s="29"/>
    </row>
    <row r="54" spans="1:17" ht="9" customHeight="1">
      <c r="A54" s="46">
        <v>39</v>
      </c>
      <c r="B54" s="56">
        <v>296</v>
      </c>
      <c r="C54" s="31"/>
      <c r="D54" s="37" t="s">
        <v>70</v>
      </c>
      <c r="E54" s="38"/>
      <c r="F54" s="39" t="s">
        <v>48</v>
      </c>
      <c r="G54" s="40">
        <v>738.274</v>
      </c>
      <c r="H54" s="40">
        <v>476.27049999999997</v>
      </c>
      <c r="I54" s="40">
        <v>28.5</v>
      </c>
      <c r="J54" s="40">
        <v>8.989199079792058</v>
      </c>
      <c r="K54" s="35">
        <f t="shared" si="6"/>
        <v>485.25969907979203</v>
      </c>
      <c r="L54" s="76">
        <f t="shared" si="7"/>
        <v>65.728943329955</v>
      </c>
      <c r="M54" s="40">
        <v>99.89999999999999</v>
      </c>
      <c r="N54" s="40">
        <v>0.5</v>
      </c>
      <c r="O54" s="40">
        <v>0</v>
      </c>
      <c r="P54" s="36">
        <f t="shared" si="1"/>
        <v>99.89999999999999</v>
      </c>
      <c r="Q54" s="29"/>
    </row>
    <row r="55" spans="1:17" ht="12" customHeight="1">
      <c r="A55" s="46">
        <v>40</v>
      </c>
      <c r="B55" s="56">
        <v>298</v>
      </c>
      <c r="C55" s="31"/>
      <c r="D55" s="37" t="s">
        <v>71</v>
      </c>
      <c r="E55" s="38"/>
      <c r="F55" s="39" t="s">
        <v>56</v>
      </c>
      <c r="G55" s="40">
        <v>698.75451</v>
      </c>
      <c r="H55" s="40">
        <v>401.151484313168</v>
      </c>
      <c r="I55" s="40">
        <v>214.253124</v>
      </c>
      <c r="J55" s="40">
        <v>19.227180671599967</v>
      </c>
      <c r="K55" s="35">
        <f t="shared" si="6"/>
        <v>420.37866498476797</v>
      </c>
      <c r="L55" s="76">
        <f t="shared" si="7"/>
        <v>60.161137991763084</v>
      </c>
      <c r="M55" s="40">
        <v>94.25</v>
      </c>
      <c r="N55" s="40">
        <v>1</v>
      </c>
      <c r="O55" s="40">
        <v>4.6</v>
      </c>
      <c r="P55" s="36">
        <f t="shared" si="1"/>
        <v>98.85</v>
      </c>
      <c r="Q55" s="29"/>
    </row>
    <row r="56" spans="1:17" ht="12" customHeight="1">
      <c r="A56" s="46">
        <v>41</v>
      </c>
      <c r="B56" s="56">
        <v>300</v>
      </c>
      <c r="C56" s="31"/>
      <c r="D56" s="37" t="s">
        <v>72</v>
      </c>
      <c r="E56" s="38"/>
      <c r="F56" s="39" t="s">
        <v>52</v>
      </c>
      <c r="G56" s="40">
        <v>63.80929</v>
      </c>
      <c r="H56" s="40">
        <v>16.442715154502</v>
      </c>
      <c r="I56" s="40">
        <v>18.528305</v>
      </c>
      <c r="J56" s="40">
        <v>9.271777827734482</v>
      </c>
      <c r="K56" s="35">
        <f t="shared" si="6"/>
        <v>25.714492982236482</v>
      </c>
      <c r="L56" s="76">
        <f t="shared" si="7"/>
        <v>40.29897994827475</v>
      </c>
      <c r="M56" s="40">
        <v>57.76</v>
      </c>
      <c r="N56" s="40">
        <v>7</v>
      </c>
      <c r="O56" s="40">
        <v>42.24000000000001</v>
      </c>
      <c r="P56" s="36">
        <f t="shared" si="1"/>
        <v>100</v>
      </c>
      <c r="Q56" s="29"/>
    </row>
    <row r="57" spans="1:17" ht="12" customHeight="1">
      <c r="A57" s="46">
        <v>42</v>
      </c>
      <c r="B57" s="56">
        <v>304</v>
      </c>
      <c r="C57" s="31"/>
      <c r="D57" s="37" t="s">
        <v>73</v>
      </c>
      <c r="E57" s="38"/>
      <c r="F57" s="39" t="s">
        <v>74</v>
      </c>
      <c r="G57" s="40">
        <v>249.2</v>
      </c>
      <c r="H57" s="40">
        <v>56.38660736638601</v>
      </c>
      <c r="I57" s="40">
        <v>130.531343</v>
      </c>
      <c r="J57" s="40">
        <v>0</v>
      </c>
      <c r="K57" s="35">
        <f t="shared" si="6"/>
        <v>56.38660736638601</v>
      </c>
      <c r="L57" s="76">
        <f t="shared" si="7"/>
        <v>22.62704950497031</v>
      </c>
      <c r="M57" s="40">
        <v>44.019999999999996</v>
      </c>
      <c r="N57" s="40">
        <v>56.2</v>
      </c>
      <c r="O57" s="40">
        <v>0</v>
      </c>
      <c r="P57" s="36">
        <f t="shared" si="1"/>
        <v>44.019999999999996</v>
      </c>
      <c r="Q57" s="29"/>
    </row>
    <row r="58" spans="1:17" ht="12" customHeight="1">
      <c r="A58" s="46">
        <v>44</v>
      </c>
      <c r="B58" s="56">
        <v>309</v>
      </c>
      <c r="C58" s="31"/>
      <c r="D58" s="37" t="s">
        <v>75</v>
      </c>
      <c r="E58" s="38"/>
      <c r="F58" s="39" t="s">
        <v>52</v>
      </c>
      <c r="G58" s="40">
        <v>96.03</v>
      </c>
      <c r="H58" s="40">
        <v>46.62772</v>
      </c>
      <c r="I58" s="40">
        <v>29.212639</v>
      </c>
      <c r="J58" s="40">
        <v>1.8885563492009823</v>
      </c>
      <c r="K58" s="35">
        <f t="shared" si="6"/>
        <v>48.51627634920098</v>
      </c>
      <c r="L58" s="76">
        <f t="shared" si="7"/>
        <v>50.52199973883263</v>
      </c>
      <c r="M58" s="40">
        <v>48.639109375000004</v>
      </c>
      <c r="N58" s="40">
        <v>30</v>
      </c>
      <c r="O58" s="40">
        <v>51.360890624999996</v>
      </c>
      <c r="P58" s="36">
        <f t="shared" si="1"/>
        <v>100</v>
      </c>
      <c r="Q58" s="29"/>
    </row>
    <row r="59" spans="1:17" ht="9" customHeight="1">
      <c r="A59" s="46">
        <v>45</v>
      </c>
      <c r="B59" s="56">
        <v>310</v>
      </c>
      <c r="C59" s="31"/>
      <c r="D59" s="37" t="s">
        <v>76</v>
      </c>
      <c r="E59" s="38"/>
      <c r="F59" s="39" t="s">
        <v>48</v>
      </c>
      <c r="G59" s="40">
        <v>117.024</v>
      </c>
      <c r="H59" s="40">
        <v>18.932756232225</v>
      </c>
      <c r="I59" s="40">
        <v>23.646038</v>
      </c>
      <c r="J59" s="40">
        <v>8.767432418186019</v>
      </c>
      <c r="K59" s="35">
        <f t="shared" si="6"/>
        <v>27.700188650411018</v>
      </c>
      <c r="L59" s="76">
        <f t="shared" si="7"/>
        <v>23.670519423717373</v>
      </c>
      <c r="M59" s="40">
        <v>15.533397447788506</v>
      </c>
      <c r="N59" s="40">
        <v>20</v>
      </c>
      <c r="O59" s="40">
        <v>8.1</v>
      </c>
      <c r="P59" s="36">
        <f t="shared" si="1"/>
        <v>23.633397447788504</v>
      </c>
      <c r="Q59" s="29"/>
    </row>
    <row r="60" spans="1:17" ht="12" customHeight="1">
      <c r="A60" s="46">
        <v>46</v>
      </c>
      <c r="B60" s="56">
        <v>311</v>
      </c>
      <c r="C60" s="31"/>
      <c r="D60" s="37" t="s">
        <v>77</v>
      </c>
      <c r="E60" s="38"/>
      <c r="F60" s="39" t="s">
        <v>48</v>
      </c>
      <c r="G60" s="40">
        <v>353.45585099502404</v>
      </c>
      <c r="H60" s="40">
        <v>322.435</v>
      </c>
      <c r="I60" s="40">
        <v>30.410308</v>
      </c>
      <c r="J60" s="40">
        <v>0.028999999999996362</v>
      </c>
      <c r="K60" s="35">
        <f t="shared" si="6"/>
        <v>322.464</v>
      </c>
      <c r="L60" s="76">
        <f t="shared" si="7"/>
        <v>91.23176178643587</v>
      </c>
      <c r="M60" s="40">
        <v>99.81639999999999</v>
      </c>
      <c r="N60" s="40">
        <v>8.6</v>
      </c>
      <c r="O60" s="40">
        <v>0</v>
      </c>
      <c r="P60" s="36">
        <f t="shared" si="1"/>
        <v>99.81639999999999</v>
      </c>
      <c r="Q60" s="29"/>
    </row>
    <row r="61" spans="1:17" ht="12" customHeight="1">
      <c r="A61" s="46">
        <v>47</v>
      </c>
      <c r="B61" s="56">
        <v>312</v>
      </c>
      <c r="C61" s="31"/>
      <c r="D61" s="37" t="s">
        <v>78</v>
      </c>
      <c r="E61" s="38"/>
      <c r="F61" s="39" t="s">
        <v>52</v>
      </c>
      <c r="G61" s="40">
        <v>26.493</v>
      </c>
      <c r="H61" s="40">
        <v>25.259</v>
      </c>
      <c r="I61" s="40">
        <v>6.640975</v>
      </c>
      <c r="J61" s="40">
        <v>1.2103649999468473</v>
      </c>
      <c r="K61" s="35">
        <f t="shared" si="6"/>
        <v>26.469364999946848</v>
      </c>
      <c r="L61" s="76">
        <f t="shared" si="7"/>
        <v>99.91078775505548</v>
      </c>
      <c r="M61" s="40">
        <v>98.49</v>
      </c>
      <c r="N61" s="40">
        <v>8.45</v>
      </c>
      <c r="O61" s="40">
        <v>1.51</v>
      </c>
      <c r="P61" s="36">
        <f t="shared" si="1"/>
        <v>100</v>
      </c>
      <c r="Q61" s="29"/>
    </row>
    <row r="62" spans="1:17" ht="12" customHeight="1">
      <c r="A62" s="46">
        <v>48</v>
      </c>
      <c r="B62" s="56"/>
      <c r="C62" s="31"/>
      <c r="D62" s="37"/>
      <c r="E62" s="38"/>
      <c r="F62" s="39"/>
      <c r="G62" s="40"/>
      <c r="H62" s="40"/>
      <c r="I62" s="40"/>
      <c r="J62" s="40"/>
      <c r="K62" s="35"/>
      <c r="L62" s="76"/>
      <c r="M62" s="40"/>
      <c r="N62" s="40"/>
      <c r="O62" s="40"/>
      <c r="P62" s="36">
        <f t="shared" si="1"/>
        <v>0</v>
      </c>
      <c r="Q62" s="29"/>
    </row>
    <row r="63" spans="1:17" ht="12" customHeight="1">
      <c r="A63" s="46">
        <v>49</v>
      </c>
      <c r="B63" s="56"/>
      <c r="C63" s="31"/>
      <c r="D63" s="32" t="s">
        <v>26</v>
      </c>
      <c r="E63" s="33"/>
      <c r="F63" s="34"/>
      <c r="G63" s="35">
        <v>1347.17</v>
      </c>
      <c r="H63" s="35">
        <v>865.9878376900579</v>
      </c>
      <c r="I63" s="35">
        <v>116.039647</v>
      </c>
      <c r="J63" s="35">
        <v>1.928673874618834</v>
      </c>
      <c r="K63" s="35">
        <f>+H63+J63</f>
        <v>867.9165115646767</v>
      </c>
      <c r="L63" s="76">
        <f>+(K63/G63)*100</f>
        <v>64.42516620505776</v>
      </c>
      <c r="M63" s="40"/>
      <c r="N63" s="40"/>
      <c r="O63" s="40"/>
      <c r="P63" s="36">
        <f t="shared" si="1"/>
        <v>0</v>
      </c>
      <c r="Q63" s="29"/>
    </row>
    <row r="64" spans="1:17" ht="9" customHeight="1">
      <c r="A64" s="46">
        <v>50</v>
      </c>
      <c r="B64" s="56">
        <v>313</v>
      </c>
      <c r="C64" s="31"/>
      <c r="D64" s="37" t="s">
        <v>79</v>
      </c>
      <c r="E64" s="38"/>
      <c r="F64" s="39" t="s">
        <v>48</v>
      </c>
      <c r="G64" s="40">
        <v>725.268</v>
      </c>
      <c r="H64" s="40">
        <v>395.9</v>
      </c>
      <c r="I64" s="40">
        <v>116</v>
      </c>
      <c r="J64" s="40">
        <v>1.0900100410000846</v>
      </c>
      <c r="K64" s="35">
        <f>+H64+J64</f>
        <v>396.99001004100006</v>
      </c>
      <c r="L64" s="76">
        <f>+(K64/G64)*100</f>
        <v>54.737008945796596</v>
      </c>
      <c r="M64" s="40">
        <v>99.69999999999999</v>
      </c>
      <c r="N64" s="40">
        <v>1</v>
      </c>
      <c r="O64" s="40">
        <v>0.2300000000000108</v>
      </c>
      <c r="P64" s="36">
        <f t="shared" si="1"/>
        <v>99.92999999999999</v>
      </c>
      <c r="Q64" s="29"/>
    </row>
    <row r="65" spans="1:17" ht="12" customHeight="1">
      <c r="A65" s="46">
        <v>52</v>
      </c>
      <c r="B65" s="56">
        <v>321</v>
      </c>
      <c r="C65" s="31"/>
      <c r="D65" s="37" t="s">
        <v>80</v>
      </c>
      <c r="E65" s="38"/>
      <c r="F65" s="39" t="s">
        <v>48</v>
      </c>
      <c r="G65" s="40">
        <v>58.734</v>
      </c>
      <c r="H65" s="40">
        <v>27.419999999999998</v>
      </c>
      <c r="I65" s="40">
        <v>0.039647</v>
      </c>
      <c r="J65" s="40">
        <v>0.8381012944894444</v>
      </c>
      <c r="K65" s="35">
        <f>+H65+J65</f>
        <v>28.258101294489443</v>
      </c>
      <c r="L65" s="76">
        <f>+(K65/G65)*100</f>
        <v>48.11199866259652</v>
      </c>
      <c r="M65" s="40">
        <v>46.57783875638844</v>
      </c>
      <c r="N65" s="40">
        <v>0.63</v>
      </c>
      <c r="O65" s="40">
        <v>1.56</v>
      </c>
      <c r="P65" s="36">
        <f t="shared" si="1"/>
        <v>48.13783875638844</v>
      </c>
      <c r="Q65" s="29"/>
    </row>
    <row r="66" spans="1:17" ht="12" customHeight="1">
      <c r="A66" s="46">
        <v>53</v>
      </c>
      <c r="B66" s="56">
        <v>322</v>
      </c>
      <c r="C66" s="31"/>
      <c r="D66" s="37" t="s">
        <v>81</v>
      </c>
      <c r="E66" s="38"/>
      <c r="F66" s="39" t="s">
        <v>52</v>
      </c>
      <c r="G66" s="40">
        <v>563.168</v>
      </c>
      <c r="H66" s="40">
        <v>442.6678376900579</v>
      </c>
      <c r="I66" s="40">
        <v>0</v>
      </c>
      <c r="J66" s="40">
        <v>0.0005625391293051507</v>
      </c>
      <c r="K66" s="35">
        <f>+H66+J66</f>
        <v>442.6684002291872</v>
      </c>
      <c r="L66" s="76">
        <f>+(K66/G66)*100</f>
        <v>78.6032587485772</v>
      </c>
      <c r="M66" s="40">
        <v>97.31475452601276</v>
      </c>
      <c r="N66" s="40">
        <v>0</v>
      </c>
      <c r="O66" s="40">
        <v>2.685245473987237</v>
      </c>
      <c r="P66" s="36">
        <f t="shared" si="1"/>
        <v>100</v>
      </c>
      <c r="Q66" s="29"/>
    </row>
    <row r="67" spans="1:17" ht="12" customHeight="1">
      <c r="A67" s="46">
        <v>54</v>
      </c>
      <c r="B67" s="56"/>
      <c r="C67" s="31"/>
      <c r="D67" s="37"/>
      <c r="E67" s="38"/>
      <c r="F67" s="39"/>
      <c r="G67" s="40"/>
      <c r="H67" s="40"/>
      <c r="I67" s="40"/>
      <c r="J67" s="40"/>
      <c r="K67" s="35"/>
      <c r="L67" s="76"/>
      <c r="M67" s="40"/>
      <c r="N67" s="40"/>
      <c r="O67" s="40"/>
      <c r="P67" s="36">
        <f t="shared" si="1"/>
        <v>0</v>
      </c>
      <c r="Q67" s="29"/>
    </row>
    <row r="68" spans="1:17" ht="12" customHeight="1">
      <c r="A68" s="46">
        <v>55</v>
      </c>
      <c r="B68" s="56"/>
      <c r="C68" s="31"/>
      <c r="D68" s="32" t="s">
        <v>27</v>
      </c>
      <c r="E68" s="33"/>
      <c r="F68" s="34"/>
      <c r="G68" s="35">
        <v>3969.3836739800995</v>
      </c>
      <c r="H68" s="35">
        <v>734.810728103222</v>
      </c>
      <c r="I68" s="35">
        <v>664.3179130000001</v>
      </c>
      <c r="J68" s="35">
        <v>18.051015526388646</v>
      </c>
      <c r="K68" s="35">
        <f aca="true" t="shared" si="8" ref="K68:K78">+H68+J68</f>
        <v>752.8617436296106</v>
      </c>
      <c r="L68" s="76">
        <f aca="true" t="shared" si="9" ref="L68:L78">+(K68/G68)*100</f>
        <v>18.9667163838238</v>
      </c>
      <c r="M68" s="40"/>
      <c r="N68" s="40"/>
      <c r="O68" s="40"/>
      <c r="P68" s="36">
        <f t="shared" si="1"/>
        <v>0</v>
      </c>
      <c r="Q68" s="29"/>
    </row>
    <row r="69" spans="1:17" ht="12" customHeight="1">
      <c r="A69" s="46">
        <v>56</v>
      </c>
      <c r="B69" s="56">
        <v>323</v>
      </c>
      <c r="C69" s="31"/>
      <c r="D69" s="37" t="s">
        <v>82</v>
      </c>
      <c r="E69" s="38"/>
      <c r="F69" s="39" t="s">
        <v>83</v>
      </c>
      <c r="G69" s="40">
        <v>863.916</v>
      </c>
      <c r="H69" s="40">
        <v>0</v>
      </c>
      <c r="I69" s="40">
        <v>229.092225</v>
      </c>
      <c r="J69" s="40">
        <v>0</v>
      </c>
      <c r="K69" s="35">
        <f t="shared" si="8"/>
        <v>0</v>
      </c>
      <c r="L69" s="76">
        <f t="shared" si="9"/>
        <v>0</v>
      </c>
      <c r="M69" s="40">
        <v>0</v>
      </c>
      <c r="N69" s="40">
        <v>40</v>
      </c>
      <c r="O69" s="40">
        <v>0</v>
      </c>
      <c r="P69" s="36">
        <f t="shared" si="1"/>
        <v>0</v>
      </c>
      <c r="Q69" s="29"/>
    </row>
    <row r="70" spans="1:17" ht="12" customHeight="1">
      <c r="A70" s="46">
        <v>57</v>
      </c>
      <c r="B70" s="57">
        <v>325</v>
      </c>
      <c r="C70" s="58"/>
      <c r="D70" s="59" t="s">
        <v>84</v>
      </c>
      <c r="E70" s="60"/>
      <c r="F70" s="61" t="s">
        <v>83</v>
      </c>
      <c r="G70" s="62">
        <v>1006.032</v>
      </c>
      <c r="H70" s="62">
        <v>0</v>
      </c>
      <c r="I70" s="62">
        <v>300.364116</v>
      </c>
      <c r="J70" s="71">
        <v>0</v>
      </c>
      <c r="K70" s="72">
        <f t="shared" si="8"/>
        <v>0</v>
      </c>
      <c r="L70" s="77">
        <f t="shared" si="9"/>
        <v>0</v>
      </c>
      <c r="M70" s="62">
        <v>0</v>
      </c>
      <c r="N70" s="62">
        <v>73.2</v>
      </c>
      <c r="O70" s="62">
        <v>0</v>
      </c>
      <c r="P70" s="73">
        <f t="shared" si="1"/>
        <v>0</v>
      </c>
      <c r="Q70" s="29"/>
    </row>
    <row r="71" spans="1:17" ht="9" customHeight="1">
      <c r="A71" s="46">
        <v>58</v>
      </c>
      <c r="B71" s="56">
        <v>326</v>
      </c>
      <c r="C71" s="31"/>
      <c r="D71" s="37" t="s">
        <v>85</v>
      </c>
      <c r="E71" s="38"/>
      <c r="F71" s="39" t="s">
        <v>83</v>
      </c>
      <c r="G71" s="40">
        <v>159.59</v>
      </c>
      <c r="H71" s="40">
        <v>0</v>
      </c>
      <c r="I71" s="40">
        <v>42.322997</v>
      </c>
      <c r="J71" s="40">
        <v>0</v>
      </c>
      <c r="K71" s="35">
        <f t="shared" si="8"/>
        <v>0</v>
      </c>
      <c r="L71" s="76">
        <f t="shared" si="9"/>
        <v>0</v>
      </c>
      <c r="M71" s="40">
        <v>0</v>
      </c>
      <c r="N71" s="40">
        <v>26.52</v>
      </c>
      <c r="O71" s="40">
        <v>0</v>
      </c>
      <c r="P71" s="36">
        <f t="shared" si="1"/>
        <v>0</v>
      </c>
      <c r="Q71" s="29"/>
    </row>
    <row r="72" spans="1:17" ht="12" customHeight="1">
      <c r="A72" s="46">
        <v>59</v>
      </c>
      <c r="B72" s="56">
        <v>327</v>
      </c>
      <c r="C72" s="31"/>
      <c r="D72" s="37" t="s">
        <v>86</v>
      </c>
      <c r="E72" s="38"/>
      <c r="F72" s="39" t="s">
        <v>48</v>
      </c>
      <c r="G72" s="40">
        <v>63.058</v>
      </c>
      <c r="H72" s="40">
        <v>43.3</v>
      </c>
      <c r="I72" s="40">
        <v>2</v>
      </c>
      <c r="J72" s="40">
        <v>7.984999999999999</v>
      </c>
      <c r="K72" s="35">
        <f t="shared" si="8"/>
        <v>51.285</v>
      </c>
      <c r="L72" s="76">
        <f t="shared" si="9"/>
        <v>81.32988677090933</v>
      </c>
      <c r="M72" s="40">
        <v>97.80000000000001</v>
      </c>
      <c r="N72" s="40">
        <v>1</v>
      </c>
      <c r="O72" s="40">
        <v>2.1</v>
      </c>
      <c r="P72" s="36">
        <f t="shared" si="1"/>
        <v>99.9</v>
      </c>
      <c r="Q72" s="29"/>
    </row>
    <row r="73" spans="1:17" ht="12" customHeight="1">
      <c r="A73" s="46">
        <v>60</v>
      </c>
      <c r="B73" s="56">
        <v>330</v>
      </c>
      <c r="C73" s="31"/>
      <c r="D73" s="37" t="s">
        <v>87</v>
      </c>
      <c r="E73" s="38"/>
      <c r="F73" s="39" t="s">
        <v>83</v>
      </c>
      <c r="G73" s="40">
        <v>586.243673980099</v>
      </c>
      <c r="H73" s="40">
        <v>0</v>
      </c>
      <c r="I73" s="40">
        <v>63.900899</v>
      </c>
      <c r="J73" s="40">
        <v>0</v>
      </c>
      <c r="K73" s="35">
        <f t="shared" si="8"/>
        <v>0</v>
      </c>
      <c r="L73" s="76">
        <f t="shared" si="9"/>
        <v>0</v>
      </c>
      <c r="M73" s="40">
        <v>0</v>
      </c>
      <c r="N73" s="40">
        <v>7.14</v>
      </c>
      <c r="O73" s="40">
        <v>0</v>
      </c>
      <c r="P73" s="36">
        <f t="shared" si="1"/>
        <v>0</v>
      </c>
      <c r="Q73" s="29"/>
    </row>
    <row r="74" spans="1:17" ht="12" customHeight="1">
      <c r="A74" s="46">
        <v>61</v>
      </c>
      <c r="B74" s="56">
        <v>334</v>
      </c>
      <c r="C74" s="31"/>
      <c r="D74" s="37" t="s">
        <v>88</v>
      </c>
      <c r="E74" s="38"/>
      <c r="F74" s="39" t="s">
        <v>83</v>
      </c>
      <c r="G74" s="40">
        <v>5.114</v>
      </c>
      <c r="H74" s="40">
        <v>0</v>
      </c>
      <c r="I74" s="40">
        <v>0.364174</v>
      </c>
      <c r="J74" s="40">
        <v>0</v>
      </c>
      <c r="K74" s="35">
        <f t="shared" si="8"/>
        <v>0</v>
      </c>
      <c r="L74" s="76">
        <f t="shared" si="9"/>
        <v>0</v>
      </c>
      <c r="M74" s="40">
        <v>0</v>
      </c>
      <c r="N74" s="40">
        <v>7.12</v>
      </c>
      <c r="O74" s="40">
        <v>0</v>
      </c>
      <c r="P74" s="36">
        <f>M74+O74</f>
        <v>0</v>
      </c>
      <c r="Q74" s="29"/>
    </row>
    <row r="75" spans="1:17" ht="12" customHeight="1">
      <c r="A75" s="46">
        <v>65</v>
      </c>
      <c r="B75" s="56">
        <v>336</v>
      </c>
      <c r="C75" s="31"/>
      <c r="D75" s="37" t="s">
        <v>89</v>
      </c>
      <c r="E75" s="38"/>
      <c r="F75" s="39" t="s">
        <v>52</v>
      </c>
      <c r="G75" s="40">
        <v>128.592</v>
      </c>
      <c r="H75" s="40">
        <v>58.67804196322199</v>
      </c>
      <c r="I75" s="40">
        <v>5.376317</v>
      </c>
      <c r="J75" s="40">
        <v>5.162814759523549</v>
      </c>
      <c r="K75" s="35">
        <f t="shared" si="8"/>
        <v>63.84085672274554</v>
      </c>
      <c r="L75" s="76">
        <f t="shared" si="9"/>
        <v>49.64605630423785</v>
      </c>
      <c r="M75" s="40">
        <v>95.3</v>
      </c>
      <c r="N75" s="40">
        <v>0.6</v>
      </c>
      <c r="O75" s="40">
        <v>4.7</v>
      </c>
      <c r="P75" s="36">
        <f aca="true" t="shared" si="10" ref="P75:P106">M75+O75</f>
        <v>100</v>
      </c>
      <c r="Q75" s="29"/>
    </row>
    <row r="76" spans="1:17" ht="12" customHeight="1">
      <c r="A76" s="46">
        <v>66</v>
      </c>
      <c r="B76" s="56">
        <v>337</v>
      </c>
      <c r="C76" s="31"/>
      <c r="D76" s="37" t="s">
        <v>90</v>
      </c>
      <c r="E76" s="38"/>
      <c r="F76" s="39" t="s">
        <v>48</v>
      </c>
      <c r="G76" s="40">
        <v>145.348</v>
      </c>
      <c r="H76" s="40">
        <v>66.77</v>
      </c>
      <c r="I76" s="40">
        <v>3.098335</v>
      </c>
      <c r="J76" s="40">
        <v>0.17138955961600288</v>
      </c>
      <c r="K76" s="35">
        <f t="shared" si="8"/>
        <v>66.941389559616</v>
      </c>
      <c r="L76" s="76">
        <f t="shared" si="9"/>
        <v>46.05594129923769</v>
      </c>
      <c r="M76" s="40">
        <v>97.6</v>
      </c>
      <c r="N76" s="40">
        <v>1.5</v>
      </c>
      <c r="O76" s="40">
        <v>2.3</v>
      </c>
      <c r="P76" s="36">
        <f t="shared" si="10"/>
        <v>99.89999999999999</v>
      </c>
      <c r="Q76" s="29"/>
    </row>
    <row r="77" spans="1:17" ht="12" customHeight="1">
      <c r="A77" s="46">
        <v>67</v>
      </c>
      <c r="B77" s="56">
        <v>338</v>
      </c>
      <c r="C77" s="31"/>
      <c r="D77" s="37" t="s">
        <v>91</v>
      </c>
      <c r="E77" s="38"/>
      <c r="F77" s="39" t="s">
        <v>48</v>
      </c>
      <c r="G77" s="40">
        <v>166.59</v>
      </c>
      <c r="H77" s="40">
        <v>19.462686140000002</v>
      </c>
      <c r="I77" s="40">
        <v>17.688972</v>
      </c>
      <c r="J77" s="40">
        <v>4.731811207249095</v>
      </c>
      <c r="K77" s="35">
        <f t="shared" si="8"/>
        <v>24.194497347249097</v>
      </c>
      <c r="L77" s="76">
        <f t="shared" si="9"/>
        <v>14.52337916276433</v>
      </c>
      <c r="M77" s="40">
        <v>11.674651429150341</v>
      </c>
      <c r="N77" s="40">
        <v>11</v>
      </c>
      <c r="O77" s="40">
        <v>2.8</v>
      </c>
      <c r="P77" s="36">
        <f t="shared" si="10"/>
        <v>14.474651429150342</v>
      </c>
      <c r="Q77" s="29"/>
    </row>
    <row r="78" spans="1:17" ht="12" customHeight="1">
      <c r="A78" s="46"/>
      <c r="B78" s="56">
        <v>339</v>
      </c>
      <c r="C78" s="31"/>
      <c r="D78" s="37" t="s">
        <v>108</v>
      </c>
      <c r="E78" s="38"/>
      <c r="F78" s="39" t="s">
        <v>52</v>
      </c>
      <c r="G78" s="40">
        <v>844.9</v>
      </c>
      <c r="H78" s="40">
        <v>546.6</v>
      </c>
      <c r="I78" s="40">
        <v>0.109878</v>
      </c>
      <c r="J78" s="40">
        <v>0</v>
      </c>
      <c r="K78" s="35">
        <f t="shared" si="8"/>
        <v>546.6</v>
      </c>
      <c r="L78" s="76">
        <f t="shared" si="9"/>
        <v>64.69404663273761</v>
      </c>
      <c r="M78" s="40">
        <v>100</v>
      </c>
      <c r="N78" s="40">
        <v>0</v>
      </c>
      <c r="O78" s="40"/>
      <c r="P78" s="36">
        <v>100</v>
      </c>
      <c r="Q78" s="29"/>
    </row>
    <row r="79" spans="1:17" ht="12" customHeight="1">
      <c r="A79" s="46">
        <v>68</v>
      </c>
      <c r="B79" s="56"/>
      <c r="C79" s="31"/>
      <c r="D79" s="37"/>
      <c r="E79" s="38"/>
      <c r="F79" s="39"/>
      <c r="G79" s="40"/>
      <c r="H79" s="40"/>
      <c r="I79" s="40"/>
      <c r="J79" s="40"/>
      <c r="K79" s="35"/>
      <c r="L79" s="76"/>
      <c r="M79" s="40"/>
      <c r="N79" s="40"/>
      <c r="O79" s="40"/>
      <c r="P79" s="36">
        <f t="shared" si="10"/>
        <v>0</v>
      </c>
      <c r="Q79" s="29"/>
    </row>
    <row r="80" spans="1:17" ht="12" customHeight="1">
      <c r="A80" s="46">
        <v>69</v>
      </c>
      <c r="B80" s="56"/>
      <c r="C80" s="31"/>
      <c r="D80" s="32" t="s">
        <v>40</v>
      </c>
      <c r="E80" s="33"/>
      <c r="F80" s="34"/>
      <c r="G80" s="35">
        <v>3440.55</v>
      </c>
      <c r="H80" s="35">
        <v>80.57486758244802</v>
      </c>
      <c r="I80" s="35">
        <v>588.2844359999999</v>
      </c>
      <c r="J80" s="35">
        <v>5.567629167761989</v>
      </c>
      <c r="K80" s="35">
        <f aca="true" t="shared" si="11" ref="K80:K90">+H80+J80</f>
        <v>86.14249675021001</v>
      </c>
      <c r="L80" s="76">
        <f aca="true" t="shared" si="12" ref="L80:L90">+(K80/G80)*100</f>
        <v>2.5037420397962538</v>
      </c>
      <c r="M80" s="40"/>
      <c r="N80" s="40"/>
      <c r="O80" s="40"/>
      <c r="P80" s="36">
        <f t="shared" si="10"/>
        <v>0</v>
      </c>
      <c r="Q80" s="29"/>
    </row>
    <row r="81" spans="1:17" ht="12" customHeight="1">
      <c r="A81" s="46">
        <v>70</v>
      </c>
      <c r="B81" s="56">
        <v>340</v>
      </c>
      <c r="C81" s="31"/>
      <c r="D81" s="37" t="s">
        <v>92</v>
      </c>
      <c r="E81" s="38"/>
      <c r="F81" s="39" t="s">
        <v>83</v>
      </c>
      <c r="G81" s="40">
        <v>246.776</v>
      </c>
      <c r="H81" s="40">
        <v>0</v>
      </c>
      <c r="I81" s="40">
        <v>8.894829</v>
      </c>
      <c r="J81" s="40">
        <v>0</v>
      </c>
      <c r="K81" s="35">
        <f t="shared" si="11"/>
        <v>0</v>
      </c>
      <c r="L81" s="76">
        <f t="shared" si="12"/>
        <v>0</v>
      </c>
      <c r="M81" s="40">
        <v>0</v>
      </c>
      <c r="N81" s="40">
        <v>3.6</v>
      </c>
      <c r="O81" s="40">
        <v>0</v>
      </c>
      <c r="P81" s="36">
        <f t="shared" si="10"/>
        <v>0</v>
      </c>
      <c r="Q81" s="29"/>
    </row>
    <row r="82" spans="1:17" ht="12" customHeight="1">
      <c r="A82" s="46">
        <v>71</v>
      </c>
      <c r="B82" s="56">
        <v>341</v>
      </c>
      <c r="C82" s="31"/>
      <c r="D82" s="37" t="s">
        <v>93</v>
      </c>
      <c r="E82" s="38"/>
      <c r="F82" s="39" t="s">
        <v>83</v>
      </c>
      <c r="G82" s="40">
        <v>12.826</v>
      </c>
      <c r="H82" s="40">
        <v>0</v>
      </c>
      <c r="I82" s="40">
        <v>0.28542</v>
      </c>
      <c r="J82" s="40">
        <v>0</v>
      </c>
      <c r="K82" s="35">
        <f t="shared" si="11"/>
        <v>0</v>
      </c>
      <c r="L82" s="76">
        <f t="shared" si="12"/>
        <v>0</v>
      </c>
      <c r="M82" s="40">
        <v>0</v>
      </c>
      <c r="N82" s="40">
        <v>49</v>
      </c>
      <c r="O82" s="40">
        <v>0</v>
      </c>
      <c r="P82" s="36">
        <f t="shared" si="10"/>
        <v>0</v>
      </c>
      <c r="Q82" s="29"/>
    </row>
    <row r="83" spans="1:17" ht="9" customHeight="1">
      <c r="A83" s="46">
        <v>72</v>
      </c>
      <c r="B83" s="56">
        <v>342</v>
      </c>
      <c r="C83" s="31"/>
      <c r="D83" s="37" t="s">
        <v>94</v>
      </c>
      <c r="E83" s="38"/>
      <c r="F83" s="39" t="s">
        <v>83</v>
      </c>
      <c r="G83" s="40">
        <v>895.882</v>
      </c>
      <c r="H83" s="40">
        <v>0</v>
      </c>
      <c r="I83" s="40">
        <v>206.125703</v>
      </c>
      <c r="J83" s="40">
        <v>0</v>
      </c>
      <c r="K83" s="35">
        <f t="shared" si="11"/>
        <v>0</v>
      </c>
      <c r="L83" s="76">
        <f t="shared" si="12"/>
        <v>0</v>
      </c>
      <c r="M83" s="40">
        <v>0</v>
      </c>
      <c r="N83" s="40">
        <v>33</v>
      </c>
      <c r="O83" s="40">
        <v>0</v>
      </c>
      <c r="P83" s="36">
        <f t="shared" si="10"/>
        <v>0</v>
      </c>
      <c r="Q83" s="29"/>
    </row>
    <row r="84" spans="1:17" ht="12" customHeight="1">
      <c r="A84" s="46">
        <v>74</v>
      </c>
      <c r="B84" s="56">
        <v>343</v>
      </c>
      <c r="C84" s="31"/>
      <c r="D84" s="37" t="s">
        <v>95</v>
      </c>
      <c r="E84" s="38"/>
      <c r="F84" s="39" t="s">
        <v>83</v>
      </c>
      <c r="G84" s="40">
        <v>48.806</v>
      </c>
      <c r="H84" s="40">
        <v>0</v>
      </c>
      <c r="I84" s="40">
        <v>5.616673</v>
      </c>
      <c r="J84" s="40">
        <v>0</v>
      </c>
      <c r="K84" s="35">
        <f t="shared" si="11"/>
        <v>0</v>
      </c>
      <c r="L84" s="76">
        <f t="shared" si="12"/>
        <v>0</v>
      </c>
      <c r="M84" s="40">
        <v>0</v>
      </c>
      <c r="N84" s="40">
        <v>11.51</v>
      </c>
      <c r="O84" s="40">
        <v>0</v>
      </c>
      <c r="P84" s="36">
        <f t="shared" si="10"/>
        <v>0</v>
      </c>
      <c r="Q84" s="29"/>
    </row>
    <row r="85" spans="1:17" ht="12" customHeight="1">
      <c r="A85" s="46">
        <v>75</v>
      </c>
      <c r="B85" s="56">
        <v>344</v>
      </c>
      <c r="C85" s="31"/>
      <c r="D85" s="37" t="s">
        <v>96</v>
      </c>
      <c r="E85" s="38"/>
      <c r="F85" s="39" t="s">
        <v>83</v>
      </c>
      <c r="G85" s="40">
        <v>677.6</v>
      </c>
      <c r="H85" s="40">
        <v>0</v>
      </c>
      <c r="I85" s="40">
        <v>245.467217</v>
      </c>
      <c r="J85" s="40">
        <v>0</v>
      </c>
      <c r="K85" s="35">
        <f t="shared" si="11"/>
        <v>0</v>
      </c>
      <c r="L85" s="76">
        <f t="shared" si="12"/>
        <v>0</v>
      </c>
      <c r="M85" s="40">
        <v>0</v>
      </c>
      <c r="N85" s="40">
        <v>10</v>
      </c>
      <c r="O85" s="40">
        <v>0</v>
      </c>
      <c r="P85" s="36">
        <f t="shared" si="10"/>
        <v>0</v>
      </c>
      <c r="Q85" s="29"/>
    </row>
    <row r="86" spans="1:17" ht="12" customHeight="1">
      <c r="A86" s="46">
        <v>76</v>
      </c>
      <c r="B86" s="56">
        <v>346</v>
      </c>
      <c r="C86" s="31"/>
      <c r="D86" s="37" t="s">
        <v>97</v>
      </c>
      <c r="E86" s="38"/>
      <c r="F86" s="39" t="s">
        <v>83</v>
      </c>
      <c r="G86" s="40">
        <v>672.182</v>
      </c>
      <c r="H86" s="40">
        <v>0</v>
      </c>
      <c r="I86" s="40">
        <v>86.877607</v>
      </c>
      <c r="J86" s="40">
        <v>0</v>
      </c>
      <c r="K86" s="35">
        <f t="shared" si="11"/>
        <v>0</v>
      </c>
      <c r="L86" s="76">
        <f t="shared" si="12"/>
        <v>0</v>
      </c>
      <c r="M86" s="40">
        <v>0</v>
      </c>
      <c r="N86" s="40">
        <v>0</v>
      </c>
      <c r="O86" s="40">
        <v>0</v>
      </c>
      <c r="P86" s="36">
        <f t="shared" si="10"/>
        <v>0</v>
      </c>
      <c r="Q86" s="29"/>
    </row>
    <row r="87" spans="1:17" ht="12" customHeight="1">
      <c r="A87" s="46">
        <v>77</v>
      </c>
      <c r="B87" s="56">
        <v>347</v>
      </c>
      <c r="C87" s="31"/>
      <c r="D87" s="37" t="s">
        <v>98</v>
      </c>
      <c r="E87" s="38"/>
      <c r="F87" s="39" t="s">
        <v>83</v>
      </c>
      <c r="G87" s="40">
        <v>661.198</v>
      </c>
      <c r="H87" s="40">
        <v>0</v>
      </c>
      <c r="I87" s="40">
        <v>7.574326</v>
      </c>
      <c r="J87" s="40">
        <v>0</v>
      </c>
      <c r="K87" s="35">
        <f t="shared" si="11"/>
        <v>0</v>
      </c>
      <c r="L87" s="76">
        <f t="shared" si="12"/>
        <v>0</v>
      </c>
      <c r="M87" s="40">
        <v>0</v>
      </c>
      <c r="N87" s="40">
        <v>8.15</v>
      </c>
      <c r="O87" s="40">
        <v>0</v>
      </c>
      <c r="P87" s="36">
        <f t="shared" si="10"/>
        <v>0</v>
      </c>
      <c r="Q87" s="29"/>
    </row>
    <row r="88" spans="1:17" ht="12" customHeight="1">
      <c r="A88" s="46">
        <v>78</v>
      </c>
      <c r="B88" s="56">
        <v>348</v>
      </c>
      <c r="C88" s="31"/>
      <c r="D88" s="37" t="s">
        <v>99</v>
      </c>
      <c r="E88" s="38"/>
      <c r="F88" s="39" t="s">
        <v>56</v>
      </c>
      <c r="G88" s="40">
        <v>11.056</v>
      </c>
      <c r="H88" s="40">
        <v>0</v>
      </c>
      <c r="I88" s="40">
        <v>3.408564</v>
      </c>
      <c r="J88" s="40">
        <v>1.788677087238</v>
      </c>
      <c r="K88" s="35">
        <f t="shared" si="11"/>
        <v>1.788677087238</v>
      </c>
      <c r="L88" s="76">
        <f t="shared" si="12"/>
        <v>16.178338343324896</v>
      </c>
      <c r="M88" s="40">
        <v>0</v>
      </c>
      <c r="N88" s="40">
        <v>15</v>
      </c>
      <c r="O88" s="40">
        <v>31.3</v>
      </c>
      <c r="P88" s="36">
        <f t="shared" si="10"/>
        <v>31.3</v>
      </c>
      <c r="Q88" s="29"/>
    </row>
    <row r="89" spans="1:17" ht="12" customHeight="1">
      <c r="A89" s="46">
        <v>79</v>
      </c>
      <c r="B89" s="56">
        <v>349</v>
      </c>
      <c r="C89" s="31"/>
      <c r="D89" s="37" t="s">
        <v>100</v>
      </c>
      <c r="E89" s="38"/>
      <c r="F89" s="39" t="s">
        <v>48</v>
      </c>
      <c r="G89" s="40">
        <v>83.002</v>
      </c>
      <c r="H89" s="40">
        <v>5.9729952</v>
      </c>
      <c r="I89" s="40">
        <v>23.583261</v>
      </c>
      <c r="J89" s="40">
        <v>3.5589818500000057</v>
      </c>
      <c r="K89" s="35">
        <f t="shared" si="11"/>
        <v>9.531977050000005</v>
      </c>
      <c r="L89" s="76">
        <f t="shared" si="12"/>
        <v>11.48403297510904</v>
      </c>
      <c r="M89" s="40">
        <v>7.196120074471722</v>
      </c>
      <c r="N89" s="40">
        <v>28</v>
      </c>
      <c r="O89" s="40">
        <v>4.28</v>
      </c>
      <c r="P89" s="36">
        <f t="shared" si="10"/>
        <v>11.476120074471723</v>
      </c>
      <c r="Q89" s="29"/>
    </row>
    <row r="90" spans="1:17" ht="12" customHeight="1">
      <c r="A90" s="46">
        <v>80</v>
      </c>
      <c r="B90" s="56">
        <v>350</v>
      </c>
      <c r="C90" s="31"/>
      <c r="D90" s="37" t="s">
        <v>101</v>
      </c>
      <c r="E90" s="38"/>
      <c r="F90" s="39" t="s">
        <v>48</v>
      </c>
      <c r="G90" s="40">
        <v>131.222</v>
      </c>
      <c r="H90" s="40">
        <v>74.60187238244802</v>
      </c>
      <c r="I90" s="40">
        <v>0.450836</v>
      </c>
      <c r="J90" s="40">
        <v>0.2199702305239839</v>
      </c>
      <c r="K90" s="35">
        <f t="shared" si="11"/>
        <v>74.821842612972</v>
      </c>
      <c r="L90" s="76">
        <f t="shared" si="12"/>
        <v>57.01928229486823</v>
      </c>
      <c r="M90" s="40">
        <v>97.58149957549361</v>
      </c>
      <c r="N90" s="40">
        <v>0.34</v>
      </c>
      <c r="O90" s="40">
        <v>0.2800805689631005</v>
      </c>
      <c r="P90" s="36">
        <f t="shared" si="10"/>
        <v>97.86158014445671</v>
      </c>
      <c r="Q90" s="29"/>
    </row>
    <row r="91" spans="1:17" ht="12" customHeight="1">
      <c r="A91" s="46">
        <v>81</v>
      </c>
      <c r="B91" s="56"/>
      <c r="C91" s="31"/>
      <c r="D91" s="37"/>
      <c r="E91" s="38"/>
      <c r="F91" s="39"/>
      <c r="G91" s="40"/>
      <c r="H91" s="40"/>
      <c r="I91" s="40"/>
      <c r="J91" s="40"/>
      <c r="K91" s="35"/>
      <c r="L91" s="76"/>
      <c r="M91" s="40"/>
      <c r="N91" s="40"/>
      <c r="O91" s="40"/>
      <c r="P91" s="36">
        <f t="shared" si="10"/>
        <v>0</v>
      </c>
      <c r="Q91" s="29"/>
    </row>
    <row r="92" spans="1:17" ht="12" customHeight="1">
      <c r="A92" s="46">
        <v>82</v>
      </c>
      <c r="B92" s="56"/>
      <c r="C92" s="31"/>
      <c r="D92" s="32" t="s">
        <v>28</v>
      </c>
      <c r="E92" s="33"/>
      <c r="F92" s="39"/>
      <c r="G92" s="35">
        <v>6482.814388009933</v>
      </c>
      <c r="H92" s="35">
        <v>1422.9681855167</v>
      </c>
      <c r="I92" s="35">
        <v>497.020794</v>
      </c>
      <c r="J92" s="35">
        <v>185.81237721180003</v>
      </c>
      <c r="K92" s="35">
        <f>+H92+J92</f>
        <v>1608.7805627285002</v>
      </c>
      <c r="L92" s="76">
        <f>+(K92/G92)*100</f>
        <v>24.816082436417815</v>
      </c>
      <c r="M92" s="35"/>
      <c r="N92" s="35"/>
      <c r="O92" s="35"/>
      <c r="P92" s="35">
        <f>P94+P97+P101+P105</f>
        <v>0</v>
      </c>
      <c r="Q92" s="29"/>
    </row>
    <row r="93" spans="1:17" ht="12" customHeight="1">
      <c r="A93" s="46">
        <v>83</v>
      </c>
      <c r="B93" s="56"/>
      <c r="C93" s="31"/>
      <c r="D93" s="37"/>
      <c r="E93" s="38"/>
      <c r="F93" s="39"/>
      <c r="G93" s="40"/>
      <c r="H93" s="40"/>
      <c r="I93" s="40"/>
      <c r="J93" s="40"/>
      <c r="K93" s="35"/>
      <c r="L93" s="76"/>
      <c r="M93" s="40"/>
      <c r="N93" s="40"/>
      <c r="O93" s="40"/>
      <c r="P93" s="36">
        <f t="shared" si="10"/>
        <v>0</v>
      </c>
      <c r="Q93" s="29"/>
    </row>
    <row r="94" spans="1:17" ht="12" customHeight="1">
      <c r="A94" s="46">
        <v>84</v>
      </c>
      <c r="B94" s="56"/>
      <c r="C94" s="31"/>
      <c r="D94" s="32" t="s">
        <v>23</v>
      </c>
      <c r="E94" s="33"/>
      <c r="F94" s="34"/>
      <c r="G94" s="35">
        <v>1028.8285180099501</v>
      </c>
      <c r="H94" s="35">
        <v>471.05065755420003</v>
      </c>
      <c r="I94" s="35">
        <v>44.202299</v>
      </c>
      <c r="J94" s="35">
        <v>86.2019795712</v>
      </c>
      <c r="K94" s="35">
        <f>+H94+J94</f>
        <v>557.2526371254</v>
      </c>
      <c r="L94" s="76">
        <f>+(K94/G94)*100</f>
        <v>54.163801583113845</v>
      </c>
      <c r="M94" s="40"/>
      <c r="N94" s="40"/>
      <c r="O94" s="40"/>
      <c r="P94" s="36">
        <f t="shared" si="10"/>
        <v>0</v>
      </c>
      <c r="Q94" s="29"/>
    </row>
    <row r="95" spans="1:17" ht="12" customHeight="1">
      <c r="A95" s="46">
        <v>85</v>
      </c>
      <c r="B95" s="56">
        <v>38</v>
      </c>
      <c r="C95" s="31"/>
      <c r="D95" s="37" t="s">
        <v>102</v>
      </c>
      <c r="E95" s="38"/>
      <c r="F95" s="39" t="s">
        <v>56</v>
      </c>
      <c r="G95" s="40">
        <v>1028.8285180099501</v>
      </c>
      <c r="H95" s="40">
        <v>471.05065755420003</v>
      </c>
      <c r="I95" s="40">
        <v>44.202299</v>
      </c>
      <c r="J95" s="40">
        <v>86.2019795712</v>
      </c>
      <c r="K95" s="35">
        <f>+H95+J95</f>
        <v>557.2526371254</v>
      </c>
      <c r="L95" s="76">
        <f>+(K95/G95)*100</f>
        <v>54.163801583113845</v>
      </c>
      <c r="M95" s="40">
        <v>83.81</v>
      </c>
      <c r="N95" s="40">
        <v>7.9</v>
      </c>
      <c r="O95" s="40">
        <v>15.3</v>
      </c>
      <c r="P95" s="36">
        <f>M95+O95</f>
        <v>99.11</v>
      </c>
      <c r="Q95" s="29"/>
    </row>
    <row r="96" spans="1:17" ht="9" customHeight="1">
      <c r="A96" s="46">
        <v>86</v>
      </c>
      <c r="B96" s="56"/>
      <c r="C96" s="31"/>
      <c r="D96" s="37"/>
      <c r="E96" s="38"/>
      <c r="F96" s="39"/>
      <c r="G96" s="40"/>
      <c r="H96" s="40"/>
      <c r="I96" s="40"/>
      <c r="J96" s="40"/>
      <c r="K96" s="35"/>
      <c r="L96" s="76"/>
      <c r="M96" s="40"/>
      <c r="N96" s="40"/>
      <c r="O96" s="40"/>
      <c r="P96" s="36">
        <f t="shared" si="10"/>
        <v>0</v>
      </c>
      <c r="Q96" s="29"/>
    </row>
    <row r="97" spans="1:17" ht="12" customHeight="1">
      <c r="A97" s="46">
        <v>87</v>
      </c>
      <c r="B97" s="56"/>
      <c r="C97" s="31"/>
      <c r="D97" s="32" t="s">
        <v>24</v>
      </c>
      <c r="E97" s="33"/>
      <c r="F97" s="34"/>
      <c r="G97" s="35">
        <v>2128.561048009944</v>
      </c>
      <c r="H97" s="35">
        <v>670.3838097201001</v>
      </c>
      <c r="I97" s="35">
        <v>3.789071</v>
      </c>
      <c r="J97" s="35">
        <v>9.603495414400028</v>
      </c>
      <c r="K97" s="35">
        <f>+H97+J97</f>
        <v>679.9873051345002</v>
      </c>
      <c r="L97" s="76">
        <f>+(K97/G97)*100</f>
        <v>31.945868114529336</v>
      </c>
      <c r="M97" s="40"/>
      <c r="N97" s="40"/>
      <c r="O97" s="40"/>
      <c r="P97" s="36">
        <f t="shared" si="10"/>
        <v>0</v>
      </c>
      <c r="Q97" s="29"/>
    </row>
    <row r="98" spans="1:17" ht="12" customHeight="1">
      <c r="A98" s="46">
        <v>88</v>
      </c>
      <c r="B98" s="56">
        <v>42</v>
      </c>
      <c r="C98" s="31"/>
      <c r="D98" s="37" t="s">
        <v>103</v>
      </c>
      <c r="E98" s="38"/>
      <c r="F98" s="39" t="s">
        <v>52</v>
      </c>
      <c r="G98" s="40">
        <v>655.6163929850741</v>
      </c>
      <c r="H98" s="40">
        <v>326.6899885856</v>
      </c>
      <c r="I98" s="40">
        <v>0.334494</v>
      </c>
      <c r="J98" s="40">
        <v>7.803495414400027</v>
      </c>
      <c r="K98" s="35">
        <f>+H98+J98</f>
        <v>334.493484</v>
      </c>
      <c r="L98" s="76">
        <f>+(K98/G98)*100</f>
        <v>51.019694989172606</v>
      </c>
      <c r="M98" s="40">
        <v>96.54</v>
      </c>
      <c r="N98" s="40">
        <v>0.1</v>
      </c>
      <c r="O98" s="40">
        <v>3.46</v>
      </c>
      <c r="P98" s="36">
        <f t="shared" si="10"/>
        <v>100</v>
      </c>
      <c r="Q98" s="29"/>
    </row>
    <row r="99" spans="1:17" ht="12" customHeight="1">
      <c r="A99" s="46">
        <v>89</v>
      </c>
      <c r="B99" s="56">
        <v>43</v>
      </c>
      <c r="C99" s="31"/>
      <c r="D99" s="37" t="s">
        <v>104</v>
      </c>
      <c r="E99" s="38"/>
      <c r="F99" s="39" t="s">
        <v>52</v>
      </c>
      <c r="G99" s="40">
        <v>1472.94465502487</v>
      </c>
      <c r="H99" s="40">
        <v>343.6938211345</v>
      </c>
      <c r="I99" s="40">
        <v>3.454577</v>
      </c>
      <c r="J99" s="40">
        <v>1.8</v>
      </c>
      <c r="K99" s="35">
        <f>+H99+J99</f>
        <v>345.4938211345</v>
      </c>
      <c r="L99" s="76">
        <f>+(K99/G99)*100</f>
        <v>23.4559947623196</v>
      </c>
      <c r="M99" s="40">
        <v>99.45000000000002</v>
      </c>
      <c r="N99" s="40">
        <v>1</v>
      </c>
      <c r="O99" s="40">
        <v>0.549999999999983</v>
      </c>
      <c r="P99" s="36">
        <f t="shared" si="10"/>
        <v>100</v>
      </c>
      <c r="Q99" s="29"/>
    </row>
    <row r="100" spans="1:17" ht="12" customHeight="1">
      <c r="A100" s="46">
        <v>90</v>
      </c>
      <c r="B100" s="56"/>
      <c r="C100" s="31"/>
      <c r="D100" s="37"/>
      <c r="E100" s="38"/>
      <c r="F100" s="39"/>
      <c r="G100" s="40"/>
      <c r="H100" s="40"/>
      <c r="I100" s="40"/>
      <c r="J100" s="40"/>
      <c r="K100" s="35"/>
      <c r="L100" s="76"/>
      <c r="M100" s="40"/>
      <c r="N100" s="40"/>
      <c r="O100" s="40"/>
      <c r="P100" s="36">
        <f t="shared" si="10"/>
        <v>0</v>
      </c>
      <c r="Q100" s="29"/>
    </row>
    <row r="101" spans="1:17" ht="12" customHeight="1">
      <c r="A101" s="46">
        <v>91</v>
      </c>
      <c r="B101" s="56"/>
      <c r="C101" s="31"/>
      <c r="D101" s="55" t="s">
        <v>25</v>
      </c>
      <c r="E101" s="33"/>
      <c r="F101" s="34"/>
      <c r="G101" s="35">
        <v>2261.221972985069</v>
      </c>
      <c r="H101" s="35">
        <v>281.5337182424</v>
      </c>
      <c r="I101" s="35">
        <v>307.490445</v>
      </c>
      <c r="J101" s="35">
        <v>90.0069022262</v>
      </c>
      <c r="K101" s="35">
        <f>+H101+J101</f>
        <v>371.5406204686</v>
      </c>
      <c r="L101" s="76">
        <f>+(K101/G101)*100</f>
        <v>16.430966305272733</v>
      </c>
      <c r="M101" s="40"/>
      <c r="N101" s="40"/>
      <c r="O101" s="40"/>
      <c r="P101" s="36">
        <f t="shared" si="10"/>
        <v>0</v>
      </c>
      <c r="Q101" s="29"/>
    </row>
    <row r="102" spans="1:17" ht="12" customHeight="1">
      <c r="A102" s="46">
        <v>92</v>
      </c>
      <c r="B102" s="56">
        <v>45</v>
      </c>
      <c r="C102" s="31"/>
      <c r="D102" s="37" t="s">
        <v>105</v>
      </c>
      <c r="E102" s="63"/>
      <c r="F102" s="39" t="s">
        <v>56</v>
      </c>
      <c r="G102" s="40">
        <v>630.8735039800989</v>
      </c>
      <c r="H102" s="40">
        <v>281.5337182424</v>
      </c>
      <c r="I102" s="40">
        <v>97.468027</v>
      </c>
      <c r="J102" s="40">
        <v>90.0069022262</v>
      </c>
      <c r="K102" s="35">
        <f>+H102+J102</f>
        <v>371.5406204686</v>
      </c>
      <c r="L102" s="76">
        <f>+(K102/G102)*100</f>
        <v>58.89304561446923</v>
      </c>
      <c r="M102" s="40">
        <v>69.94</v>
      </c>
      <c r="N102" s="40">
        <v>26</v>
      </c>
      <c r="O102" s="40">
        <v>29.17</v>
      </c>
      <c r="P102" s="36">
        <f t="shared" si="10"/>
        <v>99.11</v>
      </c>
      <c r="Q102" s="29"/>
    </row>
    <row r="103" spans="1:17" ht="12" customHeight="1">
      <c r="A103" s="46">
        <v>93</v>
      </c>
      <c r="B103" s="56">
        <v>303</v>
      </c>
      <c r="C103" s="31"/>
      <c r="D103" s="37" t="s">
        <v>106</v>
      </c>
      <c r="E103" s="38"/>
      <c r="F103" s="39" t="s">
        <v>83</v>
      </c>
      <c r="G103" s="40">
        <v>1630.3484690049702</v>
      </c>
      <c r="H103" s="40">
        <v>0</v>
      </c>
      <c r="I103" s="40">
        <v>210.022418</v>
      </c>
      <c r="J103" s="40">
        <v>0</v>
      </c>
      <c r="K103" s="35">
        <f>+H103+J103</f>
        <v>0</v>
      </c>
      <c r="L103" s="76">
        <f>+(K103/G103)*100</f>
        <v>0</v>
      </c>
      <c r="M103" s="40">
        <v>0</v>
      </c>
      <c r="N103" s="40">
        <v>12.88</v>
      </c>
      <c r="O103" s="40">
        <v>0</v>
      </c>
      <c r="P103" s="36">
        <f t="shared" si="10"/>
        <v>0</v>
      </c>
      <c r="Q103" s="29"/>
    </row>
    <row r="104" spans="1:17" ht="12" customHeight="1">
      <c r="A104" s="46"/>
      <c r="B104" s="56"/>
      <c r="C104" s="31"/>
      <c r="D104" s="37"/>
      <c r="E104" s="38"/>
      <c r="F104" s="39"/>
      <c r="G104" s="40"/>
      <c r="H104" s="40"/>
      <c r="I104" s="40"/>
      <c r="J104" s="40"/>
      <c r="K104" s="35"/>
      <c r="L104" s="76"/>
      <c r="M104" s="40"/>
      <c r="N104" s="40"/>
      <c r="O104" s="40"/>
      <c r="P104" s="36"/>
      <c r="Q104" s="29"/>
    </row>
    <row r="105" spans="1:17" ht="12" customHeight="1">
      <c r="A105" s="46">
        <v>94</v>
      </c>
      <c r="B105" s="56"/>
      <c r="C105" s="31"/>
      <c r="D105" s="32" t="s">
        <v>27</v>
      </c>
      <c r="E105" s="33"/>
      <c r="F105" s="34"/>
      <c r="G105" s="35">
        <v>1064.20284900497</v>
      </c>
      <c r="H105" s="35">
        <v>0</v>
      </c>
      <c r="I105" s="35">
        <v>141.538979</v>
      </c>
      <c r="J105" s="35">
        <v>0</v>
      </c>
      <c r="K105" s="35">
        <f>+H105+J105</f>
        <v>0</v>
      </c>
      <c r="L105" s="76">
        <f>+(K105/G105)*100</f>
        <v>0</v>
      </c>
      <c r="M105" s="40"/>
      <c r="N105" s="40"/>
      <c r="O105" s="40"/>
      <c r="P105" s="36">
        <f t="shared" si="10"/>
        <v>0</v>
      </c>
      <c r="Q105" s="29"/>
    </row>
    <row r="106" spans="1:17" ht="12" customHeight="1">
      <c r="A106" s="46">
        <v>95</v>
      </c>
      <c r="B106" s="57">
        <v>49</v>
      </c>
      <c r="C106" s="58"/>
      <c r="D106" s="59" t="s">
        <v>107</v>
      </c>
      <c r="E106" s="60"/>
      <c r="F106" s="61" t="s">
        <v>83</v>
      </c>
      <c r="G106" s="62">
        <v>1064.20284900497</v>
      </c>
      <c r="H106" s="62">
        <v>0</v>
      </c>
      <c r="I106" s="62">
        <v>141.538979</v>
      </c>
      <c r="J106" s="71">
        <v>0</v>
      </c>
      <c r="K106" s="72">
        <f>+H106+J106</f>
        <v>0</v>
      </c>
      <c r="L106" s="77">
        <f>+(K106/G106)*100</f>
        <v>0</v>
      </c>
      <c r="M106" s="62">
        <v>0</v>
      </c>
      <c r="N106" s="62">
        <v>13.3</v>
      </c>
      <c r="O106" s="71">
        <v>0</v>
      </c>
      <c r="P106" s="73">
        <f t="shared" si="10"/>
        <v>0</v>
      </c>
      <c r="Q106" s="29"/>
    </row>
    <row r="107" spans="1:17" ht="18.75" customHeight="1">
      <c r="A107" s="46">
        <v>137</v>
      </c>
      <c r="B107" s="64" t="s">
        <v>110</v>
      </c>
      <c r="C107" s="65"/>
      <c r="D107" s="66"/>
      <c r="E107" s="65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29"/>
    </row>
    <row r="108" spans="1:17" ht="12" customHeight="1">
      <c r="A108" s="46">
        <v>139</v>
      </c>
      <c r="B108" s="69" t="s">
        <v>42</v>
      </c>
      <c r="C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70"/>
      <c r="Q108" s="29"/>
    </row>
    <row r="109" spans="1:17" ht="30.75">
      <c r="A109" s="17"/>
      <c r="B109" s="12"/>
      <c r="C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70"/>
      <c r="Q109" s="29"/>
    </row>
  </sheetData>
  <sheetProtection/>
  <protectedRanges>
    <protectedRange sqref="P13 P15 P17:P91 P93:P110" name="avance_1_1"/>
    <protectedRange sqref="M13:N13 M15:N15 M17:N91 M93:N110" name="inversion_1_1"/>
  </protectedRanges>
  <mergeCells count="8">
    <mergeCell ref="B7:B10"/>
    <mergeCell ref="H7:L7"/>
    <mergeCell ref="I8:L8"/>
    <mergeCell ref="M7:P7"/>
    <mergeCell ref="N8:P8"/>
    <mergeCell ref="C7:E10"/>
    <mergeCell ref="F7:F9"/>
    <mergeCell ref="G7:G9"/>
  </mergeCells>
  <conditionalFormatting sqref="L12:L106">
    <cfRule type="cellIs" priority="1" dxfId="1" operator="equal" stopIfTrue="1">
      <formula>$L$12</formula>
    </cfRule>
  </conditionalFormatting>
  <printOptions horizontalCentered="1"/>
  <pageMargins left="0" right="0" top="0.9448818897637796" bottom="0.7874015748031497" header="0.31496062992125984" footer="0.31496062992125984"/>
  <pageSetup fitToHeight="2" horizontalDpi="600" verticalDpi="600" orientation="landscape" scale="65" r:id="rId1"/>
  <rowBreaks count="1" manualBreakCount="1">
    <brk id="7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123</cp:lastModifiedBy>
  <cp:lastPrinted>2020-04-14T20:48:22Z</cp:lastPrinted>
  <dcterms:created xsi:type="dcterms:W3CDTF">1998-09-04T17:09:23Z</dcterms:created>
  <dcterms:modified xsi:type="dcterms:W3CDTF">2020-04-14T20:48:50Z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