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184" activeTab="0"/>
  </bookViews>
  <sheets>
    <sheet name="Origen y Destino 2016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<sst xmlns="http://schemas.openxmlformats.org/spreadsheetml/2006/main" count="84" uniqueCount="46">
  <si>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Ramo</t>
  </si>
  <si>
    <t>Destino</t>
  </si>
  <si>
    <t>Otros</t>
  </si>
  <si>
    <t>Secretaría de la Defensa Nacional</t>
  </si>
  <si>
    <t>Secretaría de Educación Pública</t>
  </si>
  <si>
    <t>Secretaría de la Función Pública</t>
  </si>
  <si>
    <t>Comisión Reguladora de Energía</t>
  </si>
  <si>
    <t>(Millones de Pesos)</t>
  </si>
  <si>
    <t>Origen</t>
  </si>
  <si>
    <t>Concepto de Ley de Ingresos</t>
  </si>
  <si>
    <t>Monto</t>
  </si>
  <si>
    <t>Estructura
%</t>
  </si>
  <si>
    <t>Total</t>
  </si>
  <si>
    <t>Derechos</t>
  </si>
  <si>
    <t>Gobernación</t>
  </si>
  <si>
    <t>Relaciones Exteriores</t>
  </si>
  <si>
    <t>Hacienda y Crédito Público</t>
  </si>
  <si>
    <t>Agricultura, Ganadería, Desarrollo Rural, Pesca y Alimentación</t>
  </si>
  <si>
    <t>Comunicaciones y Transportes</t>
  </si>
  <si>
    <t>Economía</t>
  </si>
  <si>
    <t>Salud</t>
  </si>
  <si>
    <t>Medio Ambiente y Recursos Naturales</t>
  </si>
  <si>
    <t>Turismo</t>
  </si>
  <si>
    <t>Instituto Federal de Telecomunicaciones</t>
  </si>
  <si>
    <t>Aprovechamientos</t>
  </si>
  <si>
    <t>Marina</t>
  </si>
  <si>
    <t>Procuraduría General de la República</t>
  </si>
  <si>
    <t>Energía</t>
  </si>
  <si>
    <t>Instituto Nacional Electoral</t>
  </si>
  <si>
    <t>Tribunales Agrarios</t>
  </si>
  <si>
    <t>Consejería Jurídica del Ejecutivo Federal</t>
  </si>
  <si>
    <t>Consejo Nacional de Ciencia y Tecnología</t>
  </si>
  <si>
    <t>Comisión Nacional de Hidrocarburos</t>
  </si>
  <si>
    <t>Productos</t>
  </si>
  <si>
    <t>Gasto corriente</t>
  </si>
  <si>
    <t>Materiales y suministros</t>
  </si>
  <si>
    <t>Servicios Generales</t>
  </si>
  <si>
    <t>Otros corrientes</t>
  </si>
  <si>
    <t>Subsidios</t>
  </si>
  <si>
    <t>Inversión</t>
  </si>
  <si>
    <t>ORIGEN Y DESTINO DE LOS INGRESOS EXCEDENTES 2016</t>
  </si>
  <si>
    <t>Comisión Federal de Competencia Económica</t>
  </si>
  <si>
    <t>Trabajo y Previsión Social</t>
  </si>
  <si>
    <t>Provisiones Salariales y Económicas</t>
  </si>
  <si>
    <t>Previsiones y Aportaciones para los Sistemas de Educación Básica, Normal, Tecnologíca y de Adultos</t>
  </si>
  <si>
    <t>FUENTE: Secretaría de Hacienda y Crédito Público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</si>
</sst>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Soberana Sans"/>
      <family val="3"/>
    </font>
    <font>
      <b/>
      <sz val="8"/>
      <color indexed="9"/>
      <name val="Soberana Sans"/>
      <family val="3"/>
    </font>
    <font>
      <sz val="8"/>
      <color indexed="8"/>
      <name val="Soberana Sans"/>
      <family val="3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Soberana Sans"/>
      <family val="3"/>
    </font>
    <font>
      <b/>
      <sz val="8"/>
      <color theme="0"/>
      <name val="Soberana Sans"/>
      <family val="3"/>
    </font>
    <font>
      <sz val="8"/>
      <color theme="1"/>
      <name val="Soberana Sans"/>
      <family val="3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853F"/>
      </top>
      <bottom>
        <color indexed="63"/>
      </bottom>
    </border>
    <border>
      <left>
        <color indexed="63"/>
      </left>
      <right style="thin">
        <color rgb="FFBFBFBF"/>
      </right>
      <top style="medium">
        <color rgb="FF00853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853F"/>
      </bottom>
    </border>
    <border>
      <left>
        <color indexed="63"/>
      </left>
      <right style="thin">
        <color rgb="FFBFBFBF"/>
      </right>
      <top>
        <color indexed="63"/>
      </top>
      <bottom style="medium">
        <color rgb="FF00853F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/>
    </xf>
    <xf numFmtId="164" fontId="42" fillId="34" borderId="0" xfId="0" applyNumberFormat="1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right" indent="1"/>
    </xf>
    <xf numFmtId="0" fontId="44" fillId="0" borderId="0" xfId="0" applyFont="1" applyBorder="1" applyAlignment="1">
      <alignment horizontal="center"/>
    </xf>
    <xf numFmtId="165" fontId="44" fillId="0" borderId="0" xfId="0" applyNumberFormat="1" applyFont="1" applyBorder="1" applyAlignment="1">
      <alignment horizontal="right" indent="2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vertical="top" wrapText="1"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right" indent="1"/>
    </xf>
    <xf numFmtId="0" fontId="42" fillId="34" borderId="10" xfId="0" applyFont="1" applyFill="1" applyBorder="1" applyAlignment="1">
      <alignment/>
    </xf>
    <xf numFmtId="164" fontId="42" fillId="34" borderId="10" xfId="0" applyNumberFormat="1" applyFont="1" applyFill="1" applyBorder="1" applyAlignment="1">
      <alignment/>
    </xf>
    <xf numFmtId="165" fontId="42" fillId="34" borderId="11" xfId="0" applyNumberFormat="1" applyFont="1" applyFill="1" applyBorder="1" applyAlignment="1">
      <alignment horizontal="right" indent="2"/>
    </xf>
    <xf numFmtId="0" fontId="44" fillId="34" borderId="0" xfId="0" applyFont="1" applyFill="1" applyBorder="1" applyAlignment="1">
      <alignment horizontal="right" indent="1"/>
    </xf>
    <xf numFmtId="165" fontId="42" fillId="34" borderId="0" xfId="0" applyNumberFormat="1" applyFont="1" applyFill="1" applyBorder="1" applyAlignment="1">
      <alignment horizontal="right" indent="2"/>
    </xf>
    <xf numFmtId="164" fontId="44" fillId="34" borderId="0" xfId="0" applyNumberFormat="1" applyFont="1" applyFill="1" applyBorder="1" applyAlignment="1">
      <alignment/>
    </xf>
    <xf numFmtId="165" fontId="44" fillId="34" borderId="0" xfId="0" applyNumberFormat="1" applyFont="1" applyFill="1" applyBorder="1" applyAlignment="1">
      <alignment horizontal="right" indent="2"/>
    </xf>
    <xf numFmtId="0" fontId="42" fillId="0" borderId="0" xfId="0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 horizontal="right" indent="1"/>
    </xf>
    <xf numFmtId="0" fontId="42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 indent="2"/>
    </xf>
    <xf numFmtId="0" fontId="42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164" fontId="42" fillId="0" borderId="0" xfId="0" applyNumberFormat="1" applyFont="1" applyFill="1" applyBorder="1" applyAlignment="1">
      <alignment horizontal="right" indent="2"/>
    </xf>
    <xf numFmtId="0" fontId="44" fillId="0" borderId="0" xfId="0" applyFont="1" applyFill="1" applyBorder="1" applyAlignment="1">
      <alignment horizontal="right" indent="1"/>
    </xf>
    <xf numFmtId="0" fontId="44" fillId="0" borderId="0" xfId="0" applyFont="1" applyFill="1" applyBorder="1" applyAlignment="1">
      <alignment horizontal="center"/>
    </xf>
    <xf numFmtId="165" fontId="44" fillId="0" borderId="0" xfId="0" applyNumberFormat="1" applyFont="1" applyFill="1" applyBorder="1" applyAlignment="1">
      <alignment horizontal="right" indent="2"/>
    </xf>
    <xf numFmtId="0" fontId="44" fillId="0" borderId="0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horizontal="right" indent="1"/>
    </xf>
    <xf numFmtId="0" fontId="44" fillId="0" borderId="12" xfId="0" applyFont="1" applyFill="1" applyBorder="1" applyAlignment="1">
      <alignment horizontal="center"/>
    </xf>
    <xf numFmtId="165" fontId="44" fillId="0" borderId="13" xfId="0" applyNumberFormat="1" applyFont="1" applyFill="1" applyBorder="1" applyAlignment="1">
      <alignment horizontal="right" indent="2"/>
    </xf>
    <xf numFmtId="164" fontId="44" fillId="0" borderId="0" xfId="0" applyNumberFormat="1" applyFont="1" applyBorder="1" applyAlignment="1">
      <alignment/>
    </xf>
    <xf numFmtId="164" fontId="44" fillId="0" borderId="0" xfId="0" applyNumberFormat="1" applyFont="1" applyBorder="1" applyAlignment="1">
      <alignment vertical="top" wrapText="1"/>
    </xf>
    <xf numFmtId="164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 vertical="top" wrapText="1"/>
    </xf>
    <xf numFmtId="164" fontId="44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3" fillId="33" borderId="14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wrapText="1"/>
    </xf>
    <xf numFmtId="0" fontId="43" fillId="33" borderId="14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showGridLines="0" tabSelected="1" zoomScaleSheetLayoutView="100" workbookViewId="0" topLeftCell="A1">
      <selection activeCell="B2" sqref="B2:I2"/>
    </sheetView>
  </sheetViews>
  <sheetFormatPr defaultColWidth="11.421875" defaultRowHeight="15"/>
  <cols>
    <col min="1" max="1" width="3.421875" style="0" customWidth="1"/>
    <col min="3" max="3" width="22.8515625" style="0" customWidth="1"/>
    <col min="4" max="4" width="17.8515625" style="0" customWidth="1"/>
    <col min="7" max="7" width="48.7109375" style="0" customWidth="1"/>
    <col min="8" max="8" width="19.421875" style="0" customWidth="1"/>
  </cols>
  <sheetData>
    <row r="1" spans="2:9" ht="14.25">
      <c r="B1" s="46" t="s">
        <v>40</v>
      </c>
      <c r="C1" s="46"/>
      <c r="D1" s="46"/>
      <c r="E1" s="46"/>
      <c r="F1" s="46"/>
      <c r="G1" s="46"/>
      <c r="H1" s="46"/>
      <c r="I1" s="46"/>
    </row>
    <row r="2" spans="2:9" ht="14.25">
      <c r="B2" s="47" t="s">
        <v>7</v>
      </c>
      <c r="C2" s="47"/>
      <c r="D2" s="47"/>
      <c r="E2" s="47"/>
      <c r="F2" s="47"/>
      <c r="G2" s="47"/>
      <c r="H2" s="47"/>
      <c r="I2" s="47"/>
    </row>
    <row r="3" spans="2:9" ht="24" customHeight="1" thickBot="1">
      <c r="B3" s="48" t="s">
        <v>8</v>
      </c>
      <c r="C3" s="49"/>
      <c r="D3" s="49"/>
      <c r="E3" s="49"/>
      <c r="F3" s="1"/>
      <c r="G3" s="50" t="s">
        <v>1</v>
      </c>
      <c r="H3" s="50"/>
      <c r="I3" s="50"/>
    </row>
    <row r="4" spans="2:9" ht="28.5" customHeight="1">
      <c r="B4" s="2"/>
      <c r="C4" s="3" t="s">
        <v>9</v>
      </c>
      <c r="D4" s="3" t="s">
        <v>10</v>
      </c>
      <c r="E4" s="3" t="s">
        <v>11</v>
      </c>
      <c r="F4" s="1"/>
      <c r="G4" s="3" t="s">
        <v>0</v>
      </c>
      <c r="H4" s="3" t="s">
        <v>10</v>
      </c>
      <c r="I4" s="3" t="s">
        <v>11</v>
      </c>
    </row>
    <row r="5" spans="2:9" ht="14.25">
      <c r="B5" s="22" t="s">
        <v>12</v>
      </c>
      <c r="C5" s="22"/>
      <c r="D5" s="23">
        <f>D6+D23+D46+D62</f>
        <v>90936394075.46999</v>
      </c>
      <c r="E5" s="24">
        <f>E6+E23+E46+E62</f>
        <v>100.00000000000001</v>
      </c>
      <c r="F5" s="22"/>
      <c r="G5" s="25" t="s">
        <v>12</v>
      </c>
      <c r="H5" s="23">
        <f>H6+H23+H46+H62</f>
        <v>90936394075.46999</v>
      </c>
      <c r="I5" s="26"/>
    </row>
    <row r="6" spans="2:9" ht="14.25">
      <c r="B6" s="22"/>
      <c r="C6" s="22" t="s">
        <v>13</v>
      </c>
      <c r="D6" s="23">
        <f>H6</f>
        <v>25914233139.739998</v>
      </c>
      <c r="E6" s="24">
        <f>(D6*100)/D$5</f>
        <v>28.497097782691103</v>
      </c>
      <c r="F6" s="27" t="s">
        <v>13</v>
      </c>
      <c r="G6" s="28"/>
      <c r="H6" s="23">
        <f>SUM(H7:H22)</f>
        <v>25914233139.739998</v>
      </c>
      <c r="I6" s="29">
        <f>SUM(I7:I22)</f>
        <v>100</v>
      </c>
    </row>
    <row r="7" spans="2:9" ht="14.25">
      <c r="B7" s="7"/>
      <c r="C7" s="7"/>
      <c r="D7" s="7"/>
      <c r="E7" s="8"/>
      <c r="F7" s="9">
        <v>4</v>
      </c>
      <c r="G7" s="7" t="s">
        <v>14</v>
      </c>
      <c r="H7" s="38">
        <v>3499100467.1999993</v>
      </c>
      <c r="I7" s="10">
        <f>(H7*100)/H$6</f>
        <v>13.50262015600245</v>
      </c>
    </row>
    <row r="8" spans="2:9" ht="14.25">
      <c r="B8" s="7"/>
      <c r="C8" s="7"/>
      <c r="D8" s="7"/>
      <c r="E8" s="8"/>
      <c r="F8" s="9">
        <v>5</v>
      </c>
      <c r="G8" s="7" t="s">
        <v>15</v>
      </c>
      <c r="H8" s="38">
        <v>3224134947.5</v>
      </c>
      <c r="I8" s="10">
        <f aca="true" t="shared" si="0" ref="I8:I22">(H8*100)/H$6</f>
        <v>12.44156031982179</v>
      </c>
    </row>
    <row r="9" spans="2:9" ht="14.25">
      <c r="B9" s="7"/>
      <c r="C9" s="7"/>
      <c r="D9" s="7"/>
      <c r="E9" s="8"/>
      <c r="F9" s="9">
        <v>6</v>
      </c>
      <c r="G9" s="7" t="s">
        <v>16</v>
      </c>
      <c r="H9" s="38">
        <v>4522928943</v>
      </c>
      <c r="I9" s="10">
        <f t="shared" si="0"/>
        <v>17.453454704256703</v>
      </c>
    </row>
    <row r="10" spans="2:9" ht="14.25">
      <c r="B10" s="7"/>
      <c r="C10" s="7"/>
      <c r="D10" s="7"/>
      <c r="E10" s="8"/>
      <c r="F10" s="9">
        <v>7</v>
      </c>
      <c r="G10" s="7" t="s">
        <v>3</v>
      </c>
      <c r="H10" s="38">
        <v>118776053</v>
      </c>
      <c r="I10" s="10">
        <f t="shared" si="0"/>
        <v>0.4583429205082458</v>
      </c>
    </row>
    <row r="11" spans="2:9" ht="14.25">
      <c r="B11" s="7"/>
      <c r="C11" s="7"/>
      <c r="D11" s="7"/>
      <c r="E11" s="8"/>
      <c r="F11" s="9">
        <v>8</v>
      </c>
      <c r="G11" s="7" t="s">
        <v>17</v>
      </c>
      <c r="H11" s="38">
        <v>741621390</v>
      </c>
      <c r="I11" s="10">
        <f t="shared" si="0"/>
        <v>2.8618303540022905</v>
      </c>
    </row>
    <row r="12" spans="2:9" ht="14.25">
      <c r="B12" s="7"/>
      <c r="C12" s="7"/>
      <c r="D12" s="7"/>
      <c r="E12" s="8"/>
      <c r="F12" s="9">
        <v>9</v>
      </c>
      <c r="G12" s="7" t="s">
        <v>18</v>
      </c>
      <c r="H12" s="38">
        <v>981257020</v>
      </c>
      <c r="I12" s="10">
        <f t="shared" si="0"/>
        <v>3.786556270867312</v>
      </c>
    </row>
    <row r="13" spans="2:9" ht="14.25">
      <c r="B13" s="7"/>
      <c r="C13" s="7"/>
      <c r="D13" s="7"/>
      <c r="E13" s="8"/>
      <c r="F13" s="9">
        <v>10</v>
      </c>
      <c r="G13" s="7" t="s">
        <v>19</v>
      </c>
      <c r="H13" s="38">
        <v>2243260059.75</v>
      </c>
      <c r="I13" s="10">
        <f t="shared" si="0"/>
        <v>8.656478652690346</v>
      </c>
    </row>
    <row r="14" spans="2:9" ht="14.25">
      <c r="B14" s="7"/>
      <c r="C14" s="7"/>
      <c r="D14" s="7"/>
      <c r="E14" s="8"/>
      <c r="F14" s="9">
        <v>11</v>
      </c>
      <c r="G14" s="7" t="s">
        <v>4</v>
      </c>
      <c r="H14" s="38">
        <v>494126382.29999995</v>
      </c>
      <c r="I14" s="10">
        <f t="shared" si="0"/>
        <v>1.9067760162358314</v>
      </c>
    </row>
    <row r="15" spans="2:9" ht="14.25">
      <c r="B15" s="7"/>
      <c r="C15" s="7"/>
      <c r="D15" s="7"/>
      <c r="E15" s="8"/>
      <c r="F15" s="9">
        <v>12</v>
      </c>
      <c r="G15" s="7" t="s">
        <v>20</v>
      </c>
      <c r="H15" s="38">
        <v>901852436</v>
      </c>
      <c r="I15" s="10">
        <f t="shared" si="0"/>
        <v>3.480143252307903</v>
      </c>
    </row>
    <row r="16" spans="2:9" ht="14.25">
      <c r="B16" s="7"/>
      <c r="C16" s="7"/>
      <c r="D16" s="7"/>
      <c r="E16" s="8"/>
      <c r="F16" s="9">
        <v>16</v>
      </c>
      <c r="G16" s="7" t="s">
        <v>21</v>
      </c>
      <c r="H16" s="38">
        <v>3005824969.399999</v>
      </c>
      <c r="I16" s="10">
        <f t="shared" si="0"/>
        <v>11.599127603704801</v>
      </c>
    </row>
    <row r="17" spans="2:9" ht="14.25">
      <c r="B17" s="7"/>
      <c r="C17" s="7"/>
      <c r="D17" s="7"/>
      <c r="E17" s="8"/>
      <c r="F17" s="9">
        <v>21</v>
      </c>
      <c r="G17" s="7" t="s">
        <v>22</v>
      </c>
      <c r="H17" s="38">
        <v>4237735628.800001</v>
      </c>
      <c r="I17" s="10">
        <f t="shared" si="0"/>
        <v>16.352927003274306</v>
      </c>
    </row>
    <row r="18" spans="2:9" ht="20.25">
      <c r="B18" s="7"/>
      <c r="C18" s="7"/>
      <c r="D18" s="7"/>
      <c r="E18" s="8"/>
      <c r="F18" s="11">
        <v>25</v>
      </c>
      <c r="G18" s="12" t="s">
        <v>44</v>
      </c>
      <c r="H18" s="39">
        <v>1714197</v>
      </c>
      <c r="I18" s="10">
        <f t="shared" si="0"/>
        <v>0.006614886077301066</v>
      </c>
    </row>
    <row r="19" spans="2:9" ht="14.25">
      <c r="B19" s="7"/>
      <c r="C19" s="7"/>
      <c r="D19" s="7"/>
      <c r="E19" s="8"/>
      <c r="F19" s="9">
        <v>27</v>
      </c>
      <c r="G19" s="7" t="s">
        <v>5</v>
      </c>
      <c r="H19" s="38">
        <v>1174725154.3400002</v>
      </c>
      <c r="I19" s="10">
        <f t="shared" si="0"/>
        <v>4.5331272123909985</v>
      </c>
    </row>
    <row r="20" spans="2:9" ht="14.25">
      <c r="B20" s="7"/>
      <c r="C20" s="7"/>
      <c r="D20" s="7"/>
      <c r="E20" s="8"/>
      <c r="F20" s="9">
        <v>41</v>
      </c>
      <c r="G20" s="7" t="s">
        <v>41</v>
      </c>
      <c r="H20" s="38">
        <v>23203929</v>
      </c>
      <c r="I20" s="10">
        <f t="shared" si="0"/>
        <v>0.0895412527736208</v>
      </c>
    </row>
    <row r="21" spans="2:9" ht="14.25">
      <c r="B21" s="7"/>
      <c r="C21" s="7"/>
      <c r="D21" s="7"/>
      <c r="E21" s="8"/>
      <c r="F21" s="9">
        <v>43</v>
      </c>
      <c r="G21" s="7" t="s">
        <v>23</v>
      </c>
      <c r="H21" s="38">
        <v>300221089.45000005</v>
      </c>
      <c r="I21" s="10">
        <f t="shared" si="0"/>
        <v>1.1585181310636776</v>
      </c>
    </row>
    <row r="22" spans="2:9" ht="14.25">
      <c r="B22" s="7"/>
      <c r="C22" s="7"/>
      <c r="D22" s="7"/>
      <c r="E22" s="8"/>
      <c r="F22" s="9">
        <v>45</v>
      </c>
      <c r="G22" s="7" t="s">
        <v>6</v>
      </c>
      <c r="H22" s="38">
        <v>443750473</v>
      </c>
      <c r="I22" s="10">
        <f t="shared" si="0"/>
        <v>1.712381264022433</v>
      </c>
    </row>
    <row r="23" spans="2:9" ht="14.25">
      <c r="B23" s="28"/>
      <c r="C23" s="22" t="s">
        <v>24</v>
      </c>
      <c r="D23" s="23">
        <f>H23</f>
        <v>62290527292</v>
      </c>
      <c r="E23" s="24">
        <f>(D23*100)/D$5</f>
        <v>68.49900738345069</v>
      </c>
      <c r="F23" s="22" t="s">
        <v>24</v>
      </c>
      <c r="G23" s="28"/>
      <c r="H23" s="23">
        <f>SUM(H24:H45)</f>
        <v>62290527292</v>
      </c>
      <c r="I23" s="29">
        <f>SUM(I24:I45)</f>
        <v>100</v>
      </c>
    </row>
    <row r="24" spans="2:9" ht="14.25">
      <c r="B24" s="28"/>
      <c r="C24" s="28"/>
      <c r="D24" s="28"/>
      <c r="E24" s="30"/>
      <c r="F24" s="31">
        <v>4</v>
      </c>
      <c r="G24" s="28" t="s">
        <v>14</v>
      </c>
      <c r="H24" s="40">
        <v>1202353225</v>
      </c>
      <c r="I24" s="32">
        <f>(H24*100)/H$23</f>
        <v>1.9302344630407693</v>
      </c>
    </row>
    <row r="25" spans="2:9" ht="14.25">
      <c r="B25" s="28"/>
      <c r="C25" s="28"/>
      <c r="D25" s="28"/>
      <c r="E25" s="30"/>
      <c r="F25" s="31">
        <v>5</v>
      </c>
      <c r="G25" s="28" t="s">
        <v>15</v>
      </c>
      <c r="H25" s="40">
        <v>2564960</v>
      </c>
      <c r="I25" s="32">
        <f aca="true" t="shared" si="1" ref="I25:I45">(H25*100)/H$23</f>
        <v>0.0041177368558403885</v>
      </c>
    </row>
    <row r="26" spans="2:9" ht="14.25">
      <c r="B26" s="28"/>
      <c r="C26" s="28"/>
      <c r="D26" s="28"/>
      <c r="E26" s="30"/>
      <c r="F26" s="31">
        <v>6</v>
      </c>
      <c r="G26" s="28" t="s">
        <v>16</v>
      </c>
      <c r="H26" s="40">
        <v>6852376890</v>
      </c>
      <c r="I26" s="32">
        <f t="shared" si="1"/>
        <v>11.0006724744487</v>
      </c>
    </row>
    <row r="27" spans="2:9" ht="14.25">
      <c r="B27" s="28"/>
      <c r="C27" s="28"/>
      <c r="D27" s="28"/>
      <c r="E27" s="30"/>
      <c r="F27" s="31">
        <v>7</v>
      </c>
      <c r="G27" s="28" t="s">
        <v>3</v>
      </c>
      <c r="H27" s="40">
        <v>1214835299</v>
      </c>
      <c r="I27" s="32">
        <f t="shared" si="1"/>
        <v>1.9502729416708948</v>
      </c>
    </row>
    <row r="28" spans="2:9" ht="14.25">
      <c r="B28" s="28"/>
      <c r="C28" s="28"/>
      <c r="D28" s="28"/>
      <c r="E28" s="30"/>
      <c r="F28" s="31">
        <v>8</v>
      </c>
      <c r="G28" s="28" t="s">
        <v>17</v>
      </c>
      <c r="H28" s="40">
        <v>1822106663</v>
      </c>
      <c r="I28" s="32">
        <f t="shared" si="1"/>
        <v>2.925174568612159</v>
      </c>
    </row>
    <row r="29" spans="2:9" ht="14.25">
      <c r="B29" s="28"/>
      <c r="C29" s="28"/>
      <c r="D29" s="28"/>
      <c r="E29" s="30"/>
      <c r="F29" s="31">
        <v>9</v>
      </c>
      <c r="G29" s="28" t="s">
        <v>18</v>
      </c>
      <c r="H29" s="40">
        <f>26222734841+14912000000</f>
        <v>41134734841</v>
      </c>
      <c r="I29" s="32">
        <f t="shared" si="1"/>
        <v>66.03690260667123</v>
      </c>
    </row>
    <row r="30" spans="2:9" ht="14.25">
      <c r="B30" s="28"/>
      <c r="C30" s="28"/>
      <c r="D30" s="28"/>
      <c r="E30" s="30"/>
      <c r="F30" s="31">
        <v>10</v>
      </c>
      <c r="G30" s="28" t="s">
        <v>19</v>
      </c>
      <c r="H30" s="40">
        <v>21638935</v>
      </c>
      <c r="I30" s="32">
        <f t="shared" si="1"/>
        <v>0.03473872503689513</v>
      </c>
    </row>
    <row r="31" spans="2:9" ht="14.25">
      <c r="B31" s="28"/>
      <c r="C31" s="28"/>
      <c r="D31" s="28"/>
      <c r="E31" s="30"/>
      <c r="F31" s="31">
        <v>11</v>
      </c>
      <c r="G31" s="28" t="s">
        <v>4</v>
      </c>
      <c r="H31" s="40">
        <v>154406617</v>
      </c>
      <c r="I31" s="32">
        <f t="shared" si="1"/>
        <v>0.24788137733396665</v>
      </c>
    </row>
    <row r="32" spans="2:9" ht="14.25">
      <c r="B32" s="28"/>
      <c r="C32" s="28"/>
      <c r="D32" s="28"/>
      <c r="E32" s="30"/>
      <c r="F32" s="31">
        <v>12</v>
      </c>
      <c r="G32" s="28" t="s">
        <v>20</v>
      </c>
      <c r="H32" s="40">
        <v>118331540</v>
      </c>
      <c r="I32" s="32">
        <f t="shared" si="1"/>
        <v>0.18996715093660377</v>
      </c>
    </row>
    <row r="33" spans="2:9" ht="14.25">
      <c r="B33" s="28"/>
      <c r="C33" s="28"/>
      <c r="D33" s="28"/>
      <c r="E33" s="30"/>
      <c r="F33" s="31">
        <v>13</v>
      </c>
      <c r="G33" s="28" t="s">
        <v>25</v>
      </c>
      <c r="H33" s="40">
        <v>352407705</v>
      </c>
      <c r="I33" s="32">
        <f t="shared" si="1"/>
        <v>0.5657484698243354</v>
      </c>
    </row>
    <row r="34" spans="2:9" ht="14.25">
      <c r="B34" s="28"/>
      <c r="C34" s="28"/>
      <c r="D34" s="28"/>
      <c r="E34" s="30"/>
      <c r="F34" s="31">
        <v>14</v>
      </c>
      <c r="G34" s="28" t="s">
        <v>42</v>
      </c>
      <c r="H34" s="40">
        <v>33535</v>
      </c>
      <c r="I34" s="32">
        <f t="shared" si="1"/>
        <v>5.3836436225363135E-05</v>
      </c>
    </row>
    <row r="35" spans="2:9" ht="14.25">
      <c r="B35" s="28"/>
      <c r="C35" s="28"/>
      <c r="D35" s="28"/>
      <c r="E35" s="30"/>
      <c r="F35" s="31">
        <v>16</v>
      </c>
      <c r="G35" s="28" t="s">
        <v>21</v>
      </c>
      <c r="H35" s="40">
        <v>2929387561</v>
      </c>
      <c r="I35" s="32">
        <f t="shared" si="1"/>
        <v>4.702781768514941</v>
      </c>
    </row>
    <row r="36" spans="2:9" ht="14.25">
      <c r="B36" s="28"/>
      <c r="C36" s="28"/>
      <c r="D36" s="28"/>
      <c r="E36" s="30"/>
      <c r="F36" s="31">
        <v>17</v>
      </c>
      <c r="G36" s="28" t="s">
        <v>26</v>
      </c>
      <c r="H36" s="40">
        <f>41919346+621424915</f>
        <v>663344261</v>
      </c>
      <c r="I36" s="32">
        <f t="shared" si="1"/>
        <v>1.0649199642996017</v>
      </c>
    </row>
    <row r="37" spans="2:9" ht="14.25">
      <c r="B37" s="28"/>
      <c r="C37" s="28"/>
      <c r="D37" s="28"/>
      <c r="E37" s="30"/>
      <c r="F37" s="31">
        <v>18</v>
      </c>
      <c r="G37" s="28" t="s">
        <v>27</v>
      </c>
      <c r="H37" s="40">
        <v>268309090</v>
      </c>
      <c r="I37" s="32">
        <f t="shared" si="1"/>
        <v>0.4307381903226545</v>
      </c>
    </row>
    <row r="38" spans="2:9" ht="14.25">
      <c r="B38" s="28"/>
      <c r="C38" s="28"/>
      <c r="D38" s="28"/>
      <c r="E38" s="30"/>
      <c r="F38" s="31">
        <v>22</v>
      </c>
      <c r="G38" s="28" t="s">
        <v>28</v>
      </c>
      <c r="H38" s="40">
        <v>16565993</v>
      </c>
      <c r="I38" s="32">
        <f t="shared" si="1"/>
        <v>0.026594722697310634</v>
      </c>
    </row>
    <row r="39" spans="2:9" ht="14.25">
      <c r="B39" s="28"/>
      <c r="C39" s="28"/>
      <c r="D39" s="28"/>
      <c r="E39" s="30"/>
      <c r="F39" s="31">
        <v>23</v>
      </c>
      <c r="G39" s="28" t="s">
        <v>43</v>
      </c>
      <c r="H39" s="40">
        <v>2791560279</v>
      </c>
      <c r="I39" s="32">
        <f t="shared" si="1"/>
        <v>4.481516532865378</v>
      </c>
    </row>
    <row r="40" spans="2:9" ht="14.25">
      <c r="B40" s="28"/>
      <c r="C40" s="28"/>
      <c r="D40" s="28"/>
      <c r="E40" s="30"/>
      <c r="F40" s="31">
        <v>27</v>
      </c>
      <c r="G40" s="28" t="s">
        <v>5</v>
      </c>
      <c r="H40" s="40">
        <v>114631348.99999999</v>
      </c>
      <c r="I40" s="32">
        <f t="shared" si="1"/>
        <v>0.1840269363311717</v>
      </c>
    </row>
    <row r="41" spans="2:9" ht="14.25">
      <c r="B41" s="28"/>
      <c r="C41" s="28"/>
      <c r="D41" s="28"/>
      <c r="E41" s="30"/>
      <c r="F41" s="31">
        <v>31</v>
      </c>
      <c r="G41" s="28" t="s">
        <v>29</v>
      </c>
      <c r="H41" s="40">
        <v>2157945</v>
      </c>
      <c r="I41" s="32">
        <f t="shared" si="1"/>
        <v>0.0034643228975798795</v>
      </c>
    </row>
    <row r="42" spans="2:9" ht="14.25">
      <c r="B42" s="28"/>
      <c r="C42" s="28"/>
      <c r="D42" s="28"/>
      <c r="E42" s="30"/>
      <c r="F42" s="31">
        <v>37</v>
      </c>
      <c r="G42" s="28" t="s">
        <v>30</v>
      </c>
      <c r="H42" s="40">
        <v>108874</v>
      </c>
      <c r="I42" s="32">
        <f t="shared" si="1"/>
        <v>0.00017478420031609323</v>
      </c>
    </row>
    <row r="43" spans="2:9" ht="14.25">
      <c r="B43" s="28"/>
      <c r="C43" s="28"/>
      <c r="D43" s="28"/>
      <c r="E43" s="30"/>
      <c r="F43" s="31">
        <v>38</v>
      </c>
      <c r="G43" s="28" t="s">
        <v>31</v>
      </c>
      <c r="H43" s="40">
        <v>208887748</v>
      </c>
      <c r="I43" s="32">
        <f t="shared" si="1"/>
        <v>0.3353443245403825</v>
      </c>
    </row>
    <row r="44" spans="2:9" ht="14.25">
      <c r="B44" s="28"/>
      <c r="C44" s="28"/>
      <c r="D44" s="28"/>
      <c r="E44" s="30"/>
      <c r="F44" s="31">
        <v>45</v>
      </c>
      <c r="G44" s="28" t="s">
        <v>6</v>
      </c>
      <c r="H44" s="40">
        <v>566714639</v>
      </c>
      <c r="I44" s="32">
        <f t="shared" si="1"/>
        <v>0.9097926500820991</v>
      </c>
    </row>
    <row r="45" spans="2:9" ht="14.25">
      <c r="B45" s="28"/>
      <c r="C45" s="28"/>
      <c r="D45" s="28"/>
      <c r="E45" s="30"/>
      <c r="F45" s="31">
        <v>46</v>
      </c>
      <c r="G45" s="28" t="s">
        <v>32</v>
      </c>
      <c r="H45" s="40">
        <v>1853069343</v>
      </c>
      <c r="I45" s="32">
        <f t="shared" si="1"/>
        <v>2.9748814523809473</v>
      </c>
    </row>
    <row r="46" spans="2:9" ht="14.25">
      <c r="B46" s="28"/>
      <c r="C46" s="22" t="s">
        <v>33</v>
      </c>
      <c r="D46" s="23">
        <f>H46</f>
        <v>2569260619.73</v>
      </c>
      <c r="E46" s="24">
        <f>(D46*100)/D$5</f>
        <v>2.8253381342542765</v>
      </c>
      <c r="F46" s="22" t="s">
        <v>33</v>
      </c>
      <c r="G46" s="28"/>
      <c r="H46" s="23">
        <f>SUM(H47:H61)</f>
        <v>2569260619.73</v>
      </c>
      <c r="I46" s="29">
        <f>SUM(I47:I61)</f>
        <v>99.99999999999999</v>
      </c>
    </row>
    <row r="47" spans="2:9" ht="14.25">
      <c r="B47" s="28"/>
      <c r="C47" s="28"/>
      <c r="D47" s="28"/>
      <c r="E47" s="30"/>
      <c r="F47" s="31">
        <v>4</v>
      </c>
      <c r="G47" s="28" t="s">
        <v>14</v>
      </c>
      <c r="H47" s="40">
        <v>2338317</v>
      </c>
      <c r="I47" s="32">
        <f>(H47*100)/H$46</f>
        <v>0.0910112809126281</v>
      </c>
    </row>
    <row r="48" spans="2:9" ht="14.25">
      <c r="B48" s="28"/>
      <c r="C48" s="28"/>
      <c r="D48" s="28"/>
      <c r="E48" s="30"/>
      <c r="F48" s="31">
        <v>5</v>
      </c>
      <c r="G48" s="28" t="s">
        <v>15</v>
      </c>
      <c r="H48" s="40">
        <v>1097403</v>
      </c>
      <c r="I48" s="32">
        <f aca="true" t="shared" si="2" ref="I48:I61">(H48*100)/H$46</f>
        <v>0.04271279416236585</v>
      </c>
    </row>
    <row r="49" spans="2:9" ht="14.25">
      <c r="B49" s="28"/>
      <c r="C49" s="28"/>
      <c r="D49" s="28"/>
      <c r="E49" s="30"/>
      <c r="F49" s="31">
        <v>6</v>
      </c>
      <c r="G49" s="28" t="s">
        <v>16</v>
      </c>
      <c r="H49" s="40">
        <v>1190459</v>
      </c>
      <c r="I49" s="32">
        <f t="shared" si="2"/>
        <v>0.04633469220125686</v>
      </c>
    </row>
    <row r="50" spans="2:9" ht="14.25">
      <c r="B50" s="28"/>
      <c r="C50" s="28"/>
      <c r="D50" s="28"/>
      <c r="E50" s="30"/>
      <c r="F50" s="31">
        <v>7</v>
      </c>
      <c r="G50" s="28" t="s">
        <v>3</v>
      </c>
      <c r="H50" s="40">
        <v>187277120</v>
      </c>
      <c r="I50" s="32">
        <f t="shared" si="2"/>
        <v>7.289144532938845</v>
      </c>
    </row>
    <row r="51" spans="2:9" ht="14.25">
      <c r="B51" s="28"/>
      <c r="C51" s="28"/>
      <c r="D51" s="28"/>
      <c r="E51" s="30"/>
      <c r="F51" s="31">
        <v>9</v>
      </c>
      <c r="G51" s="28" t="s">
        <v>18</v>
      </c>
      <c r="H51" s="40">
        <v>5094160</v>
      </c>
      <c r="I51" s="32">
        <f t="shared" si="2"/>
        <v>0.1982733849918012</v>
      </c>
    </row>
    <row r="52" spans="2:9" ht="14.25">
      <c r="B52" s="28"/>
      <c r="C52" s="28"/>
      <c r="D52" s="28"/>
      <c r="E52" s="30"/>
      <c r="F52" s="31">
        <v>10</v>
      </c>
      <c r="G52" s="28" t="s">
        <v>19</v>
      </c>
      <c r="H52" s="40">
        <v>861631</v>
      </c>
      <c r="I52" s="32">
        <f t="shared" si="2"/>
        <v>0.03353614628984379</v>
      </c>
    </row>
    <row r="53" spans="2:9" ht="14.25">
      <c r="B53" s="28"/>
      <c r="C53" s="28"/>
      <c r="D53" s="28"/>
      <c r="E53" s="30"/>
      <c r="F53" s="31">
        <v>11</v>
      </c>
      <c r="G53" s="28" t="s">
        <v>4</v>
      </c>
      <c r="H53" s="40">
        <v>429135939.73</v>
      </c>
      <c r="I53" s="32">
        <f t="shared" si="2"/>
        <v>16.702701798118763</v>
      </c>
    </row>
    <row r="54" spans="2:9" ht="14.25">
      <c r="B54" s="28"/>
      <c r="C54" s="28"/>
      <c r="D54" s="28"/>
      <c r="E54" s="30"/>
      <c r="F54" s="31">
        <v>12</v>
      </c>
      <c r="G54" s="28" t="s">
        <v>20</v>
      </c>
      <c r="H54" s="40">
        <v>42260648</v>
      </c>
      <c r="I54" s="32">
        <f t="shared" si="2"/>
        <v>1.6448564102633196</v>
      </c>
    </row>
    <row r="55" spans="2:9" ht="14.25">
      <c r="B55" s="28"/>
      <c r="C55" s="28"/>
      <c r="D55" s="28"/>
      <c r="E55" s="30"/>
      <c r="F55" s="31">
        <v>13</v>
      </c>
      <c r="G55" s="28" t="s">
        <v>25</v>
      </c>
      <c r="H55" s="40">
        <v>97666911</v>
      </c>
      <c r="I55" s="32">
        <f t="shared" si="2"/>
        <v>3.8013625495985566</v>
      </c>
    </row>
    <row r="56" spans="2:9" ht="14.25">
      <c r="B56" s="28"/>
      <c r="C56" s="28"/>
      <c r="D56" s="28"/>
      <c r="E56" s="30"/>
      <c r="F56" s="31">
        <v>14</v>
      </c>
      <c r="G56" s="28" t="s">
        <v>42</v>
      </c>
      <c r="H56" s="40">
        <v>1076501</v>
      </c>
      <c r="I56" s="32">
        <f t="shared" si="2"/>
        <v>0.0418992527162592</v>
      </c>
    </row>
    <row r="57" spans="2:9" ht="14.25">
      <c r="B57" s="28"/>
      <c r="C57" s="28"/>
      <c r="D57" s="28"/>
      <c r="E57" s="30"/>
      <c r="F57" s="31">
        <v>16</v>
      </c>
      <c r="G57" s="28" t="s">
        <v>21</v>
      </c>
      <c r="H57" s="40">
        <v>1313638</v>
      </c>
      <c r="I57" s="32">
        <f t="shared" si="2"/>
        <v>0.05112902871402934</v>
      </c>
    </row>
    <row r="58" spans="2:9" ht="14.25">
      <c r="B58" s="28"/>
      <c r="C58" s="28"/>
      <c r="D58" s="28"/>
      <c r="E58" s="30"/>
      <c r="F58" s="31">
        <v>17</v>
      </c>
      <c r="G58" s="28" t="s">
        <v>26</v>
      </c>
      <c r="H58" s="40">
        <v>1091099</v>
      </c>
      <c r="I58" s="32">
        <f t="shared" si="2"/>
        <v>0.04246743174363767</v>
      </c>
    </row>
    <row r="59" spans="2:9" ht="20.25">
      <c r="B59" s="28"/>
      <c r="C59" s="28"/>
      <c r="D59" s="28"/>
      <c r="E59" s="30"/>
      <c r="F59" s="33">
        <v>25</v>
      </c>
      <c r="G59" s="12" t="s">
        <v>44</v>
      </c>
      <c r="H59" s="41">
        <v>4187472</v>
      </c>
      <c r="I59" s="32">
        <f t="shared" si="2"/>
        <v>0.1629835435083287</v>
      </c>
    </row>
    <row r="60" spans="2:9" ht="14.25">
      <c r="B60" s="28"/>
      <c r="C60" s="28"/>
      <c r="D60" s="28"/>
      <c r="E60" s="30"/>
      <c r="F60" s="31">
        <v>27</v>
      </c>
      <c r="G60" s="28" t="s">
        <v>5</v>
      </c>
      <c r="H60" s="40">
        <v>1793675346</v>
      </c>
      <c r="I60" s="32">
        <f t="shared" si="2"/>
        <v>69.81289995362536</v>
      </c>
    </row>
    <row r="61" spans="2:9" ht="14.25">
      <c r="B61" s="28"/>
      <c r="C61" s="28"/>
      <c r="D61" s="28"/>
      <c r="E61" s="30"/>
      <c r="F61" s="31">
        <v>31</v>
      </c>
      <c r="G61" s="28" t="s">
        <v>29</v>
      </c>
      <c r="H61" s="40">
        <v>993975</v>
      </c>
      <c r="I61" s="32">
        <f t="shared" si="2"/>
        <v>0.0386872002149963</v>
      </c>
    </row>
    <row r="62" spans="2:9" ht="14.25">
      <c r="B62" s="28"/>
      <c r="C62" s="22" t="s">
        <v>2</v>
      </c>
      <c r="D62" s="23">
        <v>162373024</v>
      </c>
      <c r="E62" s="24">
        <f>(D62*100)/D$5</f>
        <v>0.17855669960394877</v>
      </c>
      <c r="F62" s="22" t="s">
        <v>2</v>
      </c>
      <c r="G62" s="28"/>
      <c r="H62" s="23">
        <f>SUM(H63)</f>
        <v>162373024</v>
      </c>
      <c r="I62" s="29">
        <f>SUM(I63)</f>
        <v>100</v>
      </c>
    </row>
    <row r="63" spans="2:9" ht="15" thickBot="1">
      <c r="B63" s="34"/>
      <c r="C63" s="34"/>
      <c r="D63" s="34"/>
      <c r="E63" s="35"/>
      <c r="F63" s="36">
        <v>6</v>
      </c>
      <c r="G63" s="34" t="s">
        <v>16</v>
      </c>
      <c r="H63" s="42">
        <v>162373024</v>
      </c>
      <c r="I63" s="37">
        <f>(H63*100)/H62</f>
        <v>100</v>
      </c>
    </row>
    <row r="64" spans="2:9" ht="14.25">
      <c r="B64" s="13"/>
      <c r="C64" s="13"/>
      <c r="D64" s="13"/>
      <c r="E64" s="14"/>
      <c r="F64" s="15" t="s">
        <v>12</v>
      </c>
      <c r="G64" s="13"/>
      <c r="H64" s="16">
        <f>H65+H70</f>
        <v>90936394075.47</v>
      </c>
      <c r="I64" s="17">
        <f>I65+I70</f>
        <v>100</v>
      </c>
    </row>
    <row r="65" spans="2:9" ht="14.25">
      <c r="B65" s="6"/>
      <c r="C65" s="6"/>
      <c r="D65" s="6"/>
      <c r="E65" s="18"/>
      <c r="F65" s="4" t="s">
        <v>34</v>
      </c>
      <c r="G65" s="6"/>
      <c r="H65" s="5">
        <f>H66+H67+H68+H69</f>
        <v>38415908399.99</v>
      </c>
      <c r="I65" s="19">
        <f>(H65*100)/H64</f>
        <v>42.244811651656036</v>
      </c>
    </row>
    <row r="66" spans="2:9" ht="14.25">
      <c r="B66" s="6"/>
      <c r="C66" s="6"/>
      <c r="D66" s="6"/>
      <c r="E66" s="18"/>
      <c r="F66" s="6"/>
      <c r="G66" s="6" t="s">
        <v>35</v>
      </c>
      <c r="H66" s="20">
        <f>2937933252.47+30300000</f>
        <v>2968233252.47</v>
      </c>
      <c r="I66" s="21">
        <f>(H66*100)/H64</f>
        <v>3.264076261927212</v>
      </c>
    </row>
    <row r="67" spans="2:9" ht="14.25">
      <c r="B67" s="6"/>
      <c r="C67" s="6"/>
      <c r="D67" s="6"/>
      <c r="E67" s="18"/>
      <c r="F67" s="6"/>
      <c r="G67" s="6" t="s">
        <v>36</v>
      </c>
      <c r="H67" s="20">
        <v>24685950196.78</v>
      </c>
      <c r="I67" s="21">
        <f>(H67*100)/H64</f>
        <v>27.146392209364073</v>
      </c>
    </row>
    <row r="68" spans="2:9" ht="14.25">
      <c r="B68" s="6"/>
      <c r="C68" s="6"/>
      <c r="D68" s="6"/>
      <c r="E68" s="18"/>
      <c r="F68" s="6"/>
      <c r="G68" s="6" t="s">
        <v>37</v>
      </c>
      <c r="H68" s="20">
        <v>10275766737.7</v>
      </c>
      <c r="I68" s="21">
        <f>(H68*100)/H64</f>
        <v>11.299949643013038</v>
      </c>
    </row>
    <row r="69" spans="2:9" ht="14.25">
      <c r="B69" s="6"/>
      <c r="C69" s="6"/>
      <c r="D69" s="6"/>
      <c r="E69" s="18"/>
      <c r="F69" s="6"/>
      <c r="G69" s="6" t="s">
        <v>38</v>
      </c>
      <c r="H69" s="20">
        <v>485958213.04</v>
      </c>
      <c r="I69" s="21">
        <f>(H69*100)/H64</f>
        <v>0.5343935373517156</v>
      </c>
    </row>
    <row r="70" spans="2:9" ht="14.25">
      <c r="B70" s="6"/>
      <c r="C70" s="6"/>
      <c r="D70" s="6"/>
      <c r="E70" s="18"/>
      <c r="F70" s="4" t="s">
        <v>39</v>
      </c>
      <c r="G70" s="6"/>
      <c r="H70" s="5">
        <f>H71+H72</f>
        <v>52520485675.479996</v>
      </c>
      <c r="I70" s="19">
        <f>(H70*100)/H64</f>
        <v>57.755188348343964</v>
      </c>
    </row>
    <row r="71" spans="2:9" ht="14.25">
      <c r="B71" s="6"/>
      <c r="C71" s="6"/>
      <c r="D71" s="6"/>
      <c r="E71" s="18"/>
      <c r="F71" s="6"/>
      <c r="G71" s="6" t="s">
        <v>39</v>
      </c>
      <c r="H71" s="20">
        <f>5750042739.52+123686955+9412000000</f>
        <v>15285729694.52</v>
      </c>
      <c r="I71" s="21">
        <f>(H71*100)/H64</f>
        <v>16.809254259448704</v>
      </c>
    </row>
    <row r="72" spans="2:9" ht="15" thickBot="1">
      <c r="B72" s="6"/>
      <c r="C72" s="6"/>
      <c r="D72" s="6"/>
      <c r="E72" s="18"/>
      <c r="F72" s="6"/>
      <c r="G72" s="6" t="s">
        <v>38</v>
      </c>
      <c r="H72" s="20">
        <f>31734755980.96+5500000000</f>
        <v>37234755980.96</v>
      </c>
      <c r="I72" s="21">
        <f>(H72*100)/H64</f>
        <v>40.94593408889526</v>
      </c>
    </row>
    <row r="73" spans="1:9" ht="14.25">
      <c r="A73" s="43"/>
      <c r="B73" s="44" t="s">
        <v>45</v>
      </c>
      <c r="C73" s="13"/>
      <c r="D73" s="13"/>
      <c r="E73" s="13"/>
      <c r="F73" s="13"/>
      <c r="G73" s="45"/>
      <c r="H73" s="45"/>
      <c r="I73" s="45"/>
    </row>
  </sheetData>
  <sheetProtection/>
  <mergeCells count="4">
    <mergeCell ref="B1:I1"/>
    <mergeCell ref="B2:I2"/>
    <mergeCell ref="B3:E3"/>
    <mergeCell ref="G3:I3"/>
  </mergeCells>
  <printOptions horizontalCentered="1" verticalCentered="1"/>
  <pageMargins left="0.3937007874015748" right="0.3937007874015748" top="0.984251968503937" bottom="0.7874015748031497" header="0.5905511811023623" footer="0.5905511811023623"/>
  <pageSetup horizontalDpi="600" verticalDpi="600" orientation="landscape" scale="44" r:id="rId1"/>
  <ignoredErrors>
    <ignoredError sqref="I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Rodriguez Garcia</dc:creator>
  <cp:keywords/>
  <dc:description/>
  <cp:lastModifiedBy>martin_martinez</cp:lastModifiedBy>
  <cp:lastPrinted>2017-04-04T19:32:17Z</cp:lastPrinted>
  <dcterms:created xsi:type="dcterms:W3CDTF">2017-03-01T00:39:36Z</dcterms:created>
  <dcterms:modified xsi:type="dcterms:W3CDTF">2017-04-04T19:32:25Z</dcterms:modified>
  <cp:category/>
  <cp:version/>
  <cp:contentType/>
  <cp:contentStatus/>
</cp:coreProperties>
</file>