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Formato CP" sheetId="1" r:id="rId1"/>
  </sheets>
  <externalReferences>
    <externalReference r:id="rId4"/>
  </externalReferences>
  <definedNames>
    <definedName name="_AMO_UniqueIdentifier" hidden="1">"'f3e237d6-466b-4d20-816c-f121223639a2'"</definedName>
  </definedNames>
  <calcPr fullCalcOnLoad="1"/>
</workbook>
</file>

<file path=xl/sharedStrings.xml><?xml version="1.0" encoding="utf-8"?>
<sst xmlns="http://schemas.openxmlformats.org/spreadsheetml/2006/main" count="47" uniqueCount="46">
  <si>
    <t>CUENTA PÚBLICA 2016</t>
  </si>
  <si>
    <t>PODER EJECUTIVO</t>
  </si>
  <si>
    <t>LIF</t>
  </si>
  <si>
    <t>4=(2-1)</t>
  </si>
  <si>
    <t>5=(3-1)</t>
  </si>
  <si>
    <t>6=(5-4)</t>
  </si>
  <si>
    <t>TOTAL</t>
  </si>
  <si>
    <t>Artículo 19 - LFPRH</t>
  </si>
  <si>
    <t>Tributarios</t>
  </si>
  <si>
    <t>No tributarios</t>
  </si>
  <si>
    <t>Derechos</t>
  </si>
  <si>
    <t>Por el uso o aprovechamiento de bienes</t>
  </si>
  <si>
    <t>Servicios que presta el Estado</t>
  </si>
  <si>
    <t>Derecho a los hidrocarburos</t>
  </si>
  <si>
    <t>Otros Derechos</t>
  </si>
  <si>
    <t>Accesorios</t>
  </si>
  <si>
    <t xml:space="preserve">Derechos no comprendidos </t>
  </si>
  <si>
    <t>Productos</t>
  </si>
  <si>
    <t>Aprovechamientos</t>
  </si>
  <si>
    <t>Transferencias del Fondo Mexicano del Petróleo</t>
  </si>
  <si>
    <t>Fracción II - Ingresos con destino específico</t>
  </si>
  <si>
    <t>Impuestos</t>
  </si>
  <si>
    <t>Contribuciones de mejoras</t>
  </si>
  <si>
    <t xml:space="preserve">Derechos </t>
  </si>
  <si>
    <t>Derechos no petroleros con destino específico</t>
  </si>
  <si>
    <t>Productos con destino específico</t>
  </si>
  <si>
    <t xml:space="preserve">Aprovechamientos con destino específico </t>
  </si>
  <si>
    <t>Fracción III - Ingresos de entidades</t>
  </si>
  <si>
    <t>PEMEX</t>
  </si>
  <si>
    <t>CFE</t>
  </si>
  <si>
    <t>IMSS</t>
  </si>
  <si>
    <t>ISSSTE</t>
  </si>
  <si>
    <t>1/ Ingresos excedentes calculados de acuerdo con lo establecido en la Ley Federal de Presupuesto y Responsabilidad Hacendaria -LFPRH -.</t>
  </si>
  <si>
    <t>Nota: La suma de los parciales puede no coincidir con el total debido al redondeo.</t>
  </si>
  <si>
    <t>FUENTE: Secretaría de Hacienda y Crédito Público.</t>
  </si>
  <si>
    <t>Artículo 10 - LIF 2016</t>
  </si>
  <si>
    <t>Artículo 12 - LIF 2016</t>
  </si>
  <si>
    <t>(Millones de pesos)</t>
  </si>
  <si>
    <r>
      <t>INGRESOS PRESUPUESTARIOS EXCEDENTES</t>
    </r>
    <r>
      <rPr>
        <b/>
        <vertAlign val="superscript"/>
        <sz val="8"/>
        <rFont val="Soberana Sans Light"/>
        <family val="3"/>
      </rPr>
      <t>1/</t>
    </r>
  </si>
  <si>
    <t>Cuenta Pública</t>
  </si>
  <si>
    <t>Diferencias nominales</t>
  </si>
  <si>
    <t>Conceptos</t>
  </si>
  <si>
    <r>
      <t xml:space="preserve">Fracción I   </t>
    </r>
    <r>
      <rPr>
        <b/>
        <vertAlign val="superscript"/>
        <sz val="7"/>
        <rFont val="Soberana Sans Light"/>
        <family val="3"/>
      </rPr>
      <t>3/</t>
    </r>
  </si>
  <si>
    <r>
      <t xml:space="preserve">Informe 
 4o trimestre </t>
    </r>
    <r>
      <rPr>
        <b/>
        <vertAlign val="superscript"/>
        <sz val="8"/>
        <color indexed="9"/>
        <rFont val="Soberana Sans Light"/>
        <family val="3"/>
      </rPr>
      <t>2/</t>
    </r>
  </si>
  <si>
    <t>2/ Informes sobre la Situación Económica, las Finanzas Públicas y la Deuda Pública.</t>
  </si>
  <si>
    <t>3/ Corresponde a los ingresos distintos a los especificados en las fracciones II y III del artículo 19 de la LFPRH.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</si>
</sst>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##\ ###\ ##0.0;\(###\ ##0.0\)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Soberana Sans Light"/>
      <family val="3"/>
    </font>
    <font>
      <sz val="7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b/>
      <vertAlign val="superscript"/>
      <sz val="8"/>
      <name val="Soberana Sans Light"/>
      <family val="3"/>
    </font>
    <font>
      <b/>
      <sz val="8"/>
      <color indexed="8"/>
      <name val="Soberana Sans Light"/>
      <family val="3"/>
    </font>
    <font>
      <b/>
      <vertAlign val="superscript"/>
      <sz val="8"/>
      <color indexed="9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 Light"/>
      <family val="3"/>
    </font>
    <font>
      <sz val="7"/>
      <color indexed="9"/>
      <name val="Soberana Sans Light"/>
      <family val="3"/>
    </font>
    <font>
      <b/>
      <sz val="7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Soberana Sans Light"/>
      <family val="3"/>
    </font>
    <font>
      <sz val="7"/>
      <color theme="0"/>
      <name val="Soberana Sans Light"/>
      <family val="3"/>
    </font>
    <font>
      <b/>
      <sz val="7"/>
      <color theme="1"/>
      <name val="Soberana Sans Light"/>
      <family val="3"/>
    </font>
    <font>
      <b/>
      <sz val="8"/>
      <color theme="0"/>
      <name val="Soberana Sans Light"/>
      <family val="3"/>
    </font>
    <font>
      <b/>
      <sz val="8"/>
      <color rgb="FF00000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6" fillId="0" borderId="0" xfId="15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164" fontId="49" fillId="0" borderId="10" xfId="15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/>
    </xf>
    <xf numFmtId="43" fontId="48" fillId="0" borderId="0" xfId="49" applyFont="1" applyFill="1" applyAlignment="1">
      <alignment/>
    </xf>
    <xf numFmtId="164" fontId="7" fillId="0" borderId="11" xfId="15" applyFont="1" applyFill="1" applyBorder="1" applyAlignment="1">
      <alignment horizontal="center" vertical="center"/>
      <protection/>
    </xf>
    <xf numFmtId="166" fontId="7" fillId="0" borderId="11" xfId="16" applyNumberFormat="1" applyFont="1" applyBorder="1" applyAlignment="1">
      <alignment horizontal="right" vertical="center"/>
      <protection/>
    </xf>
    <xf numFmtId="43" fontId="48" fillId="0" borderId="0" xfId="49" applyFont="1" applyAlignment="1">
      <alignment/>
    </xf>
    <xf numFmtId="164" fontId="7" fillId="0" borderId="11" xfId="15" applyFont="1" applyFill="1" applyBorder="1" applyAlignment="1">
      <alignment vertical="center"/>
      <protection/>
    </xf>
    <xf numFmtId="164" fontId="7" fillId="0" borderId="11" xfId="15" applyFont="1" applyFill="1" applyBorder="1" applyAlignment="1">
      <alignment horizontal="left" vertical="center" indent="1"/>
      <protection/>
    </xf>
    <xf numFmtId="164" fontId="6" fillId="0" borderId="11" xfId="15" applyFont="1" applyFill="1" applyBorder="1" applyAlignment="1">
      <alignment horizontal="left" vertical="center" indent="2"/>
      <protection/>
    </xf>
    <xf numFmtId="166" fontId="6" fillId="0" borderId="11" xfId="16" applyNumberFormat="1" applyFont="1" applyBorder="1" applyAlignment="1">
      <alignment horizontal="right" vertical="center"/>
      <protection/>
    </xf>
    <xf numFmtId="164" fontId="6" fillId="0" borderId="11" xfId="15" applyFont="1" applyFill="1" applyBorder="1" applyAlignment="1">
      <alignment horizontal="left" vertical="center" indent="3"/>
      <protection/>
    </xf>
    <xf numFmtId="164" fontId="6" fillId="0" borderId="11" xfId="15" applyFont="1" applyFill="1" applyBorder="1" applyAlignment="1">
      <alignment horizontal="left" vertical="center" indent="4"/>
      <protection/>
    </xf>
    <xf numFmtId="164" fontId="7" fillId="0" borderId="11" xfId="15" applyFont="1" applyFill="1" applyBorder="1" applyAlignment="1">
      <alignment horizontal="left" vertical="center"/>
      <protection/>
    </xf>
    <xf numFmtId="164" fontId="6" fillId="0" borderId="11" xfId="15" applyFont="1" applyFill="1" applyBorder="1" applyAlignment="1">
      <alignment horizontal="left" vertical="center" indent="1"/>
      <protection/>
    </xf>
    <xf numFmtId="164" fontId="6" fillId="0" borderId="12" xfId="15" applyFont="1" applyFill="1" applyBorder="1" applyAlignment="1">
      <alignment horizontal="left" vertical="center" indent="1"/>
      <protection/>
    </xf>
    <xf numFmtId="166" fontId="6" fillId="0" borderId="12" xfId="16" applyNumberFormat="1" applyFont="1" applyBorder="1" applyAlignment="1">
      <alignment horizontal="right" vertical="center"/>
      <protection/>
    </xf>
    <xf numFmtId="0" fontId="6" fillId="0" borderId="0" xfId="15" applyNumberFormat="1" applyFont="1" applyFill="1" applyBorder="1" applyAlignment="1">
      <alignment vertical="center"/>
      <protection/>
    </xf>
    <xf numFmtId="0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164" fontId="7" fillId="0" borderId="0" xfId="15" applyFont="1" applyFill="1" applyBorder="1" applyAlignment="1">
      <alignment horizontal="center"/>
      <protection/>
    </xf>
    <xf numFmtId="164" fontId="51" fillId="33" borderId="13" xfId="15" applyFont="1" applyFill="1" applyBorder="1" applyAlignment="1">
      <alignment horizontal="centerContinuous" vertical="center"/>
      <protection/>
    </xf>
    <xf numFmtId="164" fontId="51" fillId="33" borderId="12" xfId="15" applyFont="1" applyFill="1" applyBorder="1" applyAlignment="1">
      <alignment horizontal="center" vertical="center"/>
      <protection/>
    </xf>
    <xf numFmtId="164" fontId="51" fillId="33" borderId="10" xfId="15" applyFont="1" applyFill="1" applyBorder="1" applyAlignment="1">
      <alignment horizontal="center" vertical="center"/>
      <protection/>
    </xf>
    <xf numFmtId="164" fontId="51" fillId="33" borderId="10" xfId="15" applyFont="1" applyFill="1" applyBorder="1" applyAlignment="1">
      <alignment horizontal="center" vertical="center" wrapText="1"/>
      <protection/>
    </xf>
    <xf numFmtId="0" fontId="52" fillId="0" borderId="0" xfId="54" applyFont="1" applyAlignment="1">
      <alignment horizontal="center" wrapText="1"/>
      <protection/>
    </xf>
    <xf numFmtId="164" fontId="5" fillId="0" borderId="0" xfId="15" applyFont="1" applyFill="1" applyBorder="1" applyAlignment="1">
      <alignment horizont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164" fontId="51" fillId="33" borderId="13" xfId="15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=C:\WINNT\SYSTEM32\COMMAND.COM 3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orgina_pozo\AppData\Local\Microsoft\Windows\Temporary%20Internet%20Files\Content.Outlook\UKV17CTU\Ing%20Exced%20Anal&#237;tico%202016%20CP%201703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 y Emps"/>
      <sheetName val="IEPS"/>
      <sheetName val="Comps"/>
      <sheetName val="Analítico"/>
      <sheetName val="Excedentes Base"/>
      <sheetName val="Excedentes 2016"/>
      <sheetName val="FCP2"/>
      <sheetName val="FCP2 (Analítico)"/>
      <sheetName val="FCP3"/>
      <sheetName val="FCP4"/>
      <sheetName val="CP VMM"/>
      <sheetName val="FCP1"/>
      <sheetName val="FCPActualizado"/>
      <sheetName val="Formato CP"/>
    </sheetNames>
    <sheetDataSet>
      <sheetData sheetId="12">
        <row r="8">
          <cell r="B8">
            <v>156417.19010464547</v>
          </cell>
          <cell r="C8">
            <v>74566.49389499999</v>
          </cell>
          <cell r="D8">
            <v>74566.4938962</v>
          </cell>
        </row>
        <row r="9">
          <cell r="B9">
            <v>27.799999999999994</v>
          </cell>
          <cell r="C9">
            <v>86810.922653</v>
          </cell>
          <cell r="D9">
            <v>86810.922653</v>
          </cell>
        </row>
        <row r="12">
          <cell r="B12">
            <v>2403649.5999999996</v>
          </cell>
          <cell r="C12">
            <v>2711962.8112029987</v>
          </cell>
          <cell r="D12">
            <v>2712013.5525162597</v>
          </cell>
        </row>
        <row r="15">
          <cell r="B15">
            <v>36114.71777886047</v>
          </cell>
          <cell r="C15">
            <v>16036.754790520003</v>
          </cell>
          <cell r="D15">
            <v>14130.860757265</v>
          </cell>
        </row>
        <row r="16">
          <cell r="B16">
            <v>5603.820157435084</v>
          </cell>
          <cell r="C16">
            <v>5595.9825517</v>
          </cell>
          <cell r="D16">
            <v>5773.18733383</v>
          </cell>
        </row>
        <row r="17">
          <cell r="B17">
            <v>0</v>
          </cell>
          <cell r="C17">
            <v>0</v>
          </cell>
          <cell r="D17">
            <v>-2.549799</v>
          </cell>
        </row>
        <row r="18">
          <cell r="B18">
            <v>0</v>
          </cell>
          <cell r="C18">
            <v>3.4787019999999997</v>
          </cell>
          <cell r="D18">
            <v>3.478702</v>
          </cell>
        </row>
        <row r="19">
          <cell r="B19">
            <v>0</v>
          </cell>
          <cell r="C19">
            <v>376.284523000001</v>
          </cell>
          <cell r="D19">
            <v>400.308119</v>
          </cell>
        </row>
        <row r="20">
          <cell r="B20">
            <v>0</v>
          </cell>
          <cell r="C20">
            <v>-7.770904000000001</v>
          </cell>
          <cell r="D20">
            <v>-8.962734000000001</v>
          </cell>
        </row>
        <row r="21">
          <cell r="B21">
            <v>5559.761544</v>
          </cell>
          <cell r="C21">
            <v>4841.954755659997</v>
          </cell>
          <cell r="D21">
            <v>4841.95475566</v>
          </cell>
        </row>
        <row r="22">
          <cell r="B22">
            <v>4316.280312737799</v>
          </cell>
          <cell r="C22">
            <v>9351.746566999947</v>
          </cell>
          <cell r="D22">
            <v>9397.397399430001</v>
          </cell>
        </row>
        <row r="23">
          <cell r="B23">
            <v>464309.611183</v>
          </cell>
          <cell r="C23">
            <v>286694.050908</v>
          </cell>
          <cell r="D23">
            <v>286694.050908</v>
          </cell>
        </row>
        <row r="25">
          <cell r="B25">
            <v>4067.1</v>
          </cell>
          <cell r="C25">
            <v>4217.705066</v>
          </cell>
          <cell r="D25">
            <v>4205.551125</v>
          </cell>
        </row>
        <row r="26">
          <cell r="B26">
            <v>31.699999999999996</v>
          </cell>
          <cell r="C26">
            <v>47.702072</v>
          </cell>
          <cell r="D26">
            <v>47.702072</v>
          </cell>
        </row>
        <row r="28">
          <cell r="B28">
            <v>43.08433739589999</v>
          </cell>
          <cell r="C28">
            <v>33519.20412478</v>
          </cell>
          <cell r="D28">
            <v>35309.563521695</v>
          </cell>
        </row>
        <row r="29">
          <cell r="B29">
            <v>91.50000000000001</v>
          </cell>
          <cell r="C29">
            <v>2870.166923</v>
          </cell>
          <cell r="D29">
            <v>2870.166923</v>
          </cell>
        </row>
        <row r="30">
          <cell r="B30">
            <v>981.7306644158</v>
          </cell>
          <cell r="C30">
            <v>308120.9520119999</v>
          </cell>
          <cell r="D30">
            <v>313001.16718999995</v>
          </cell>
        </row>
        <row r="31">
          <cell r="B31">
            <v>21226.388817000003</v>
          </cell>
          <cell r="C31">
            <v>21226.388817000003</v>
          </cell>
          <cell r="D31">
            <v>21226.388817000003</v>
          </cell>
        </row>
        <row r="33">
          <cell r="B33">
            <v>398392.89999999997</v>
          </cell>
          <cell r="C33">
            <v>481456.09200400003</v>
          </cell>
          <cell r="D33">
            <v>481006.4053</v>
          </cell>
        </row>
        <row r="34">
          <cell r="B34">
            <v>314540.6</v>
          </cell>
          <cell r="C34">
            <v>464310.71810899995</v>
          </cell>
          <cell r="D34">
            <v>464338.6555</v>
          </cell>
        </row>
        <row r="35">
          <cell r="B35">
            <v>288588.13416700007</v>
          </cell>
          <cell r="C35">
            <v>282854.07396199997</v>
          </cell>
          <cell r="D35">
            <v>282854.02999999997</v>
          </cell>
        </row>
        <row r="36">
          <cell r="B36">
            <v>50671.5</v>
          </cell>
          <cell r="C36">
            <v>46046.86821899998</v>
          </cell>
          <cell r="D36">
            <v>46049.95668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W44"/>
  <sheetViews>
    <sheetView showGridLines="0" tabSelected="1" zoomScaleSheetLayoutView="115" zoomScalePageLayoutView="0" workbookViewId="0" topLeftCell="A1">
      <selection activeCell="B14" sqref="B14"/>
    </sheetView>
  </sheetViews>
  <sheetFormatPr defaultColWidth="11.421875" defaultRowHeight="15"/>
  <cols>
    <col min="1" max="1" width="0.9921875" style="2" customWidth="1"/>
    <col min="2" max="2" width="43.57421875" style="2" customWidth="1"/>
    <col min="3" max="3" width="15.140625" style="2" customWidth="1"/>
    <col min="4" max="4" width="14.8515625" style="2" customWidth="1"/>
    <col min="5" max="5" width="15.140625" style="2" customWidth="1"/>
    <col min="6" max="8" width="12.421875" style="2" customWidth="1"/>
    <col min="9" max="9" width="1.421875" style="2" customWidth="1"/>
    <col min="10" max="16384" width="11.57421875" style="2" customWidth="1"/>
  </cols>
  <sheetData>
    <row r="1" spans="2:8" s="22" customFormat="1" ht="13.5" customHeight="1">
      <c r="B1" s="28" t="s">
        <v>0</v>
      </c>
      <c r="C1" s="28"/>
      <c r="D1" s="28"/>
      <c r="E1" s="28"/>
      <c r="F1" s="28"/>
      <c r="G1" s="28"/>
      <c r="H1" s="28"/>
    </row>
    <row r="2" spans="2:8" s="22" customFormat="1" ht="13.5" customHeight="1">
      <c r="B2" s="29" t="s">
        <v>38</v>
      </c>
      <c r="C2" s="29"/>
      <c r="D2" s="29"/>
      <c r="E2" s="29"/>
      <c r="F2" s="29"/>
      <c r="G2" s="29"/>
      <c r="H2" s="29"/>
    </row>
    <row r="3" spans="2:8" s="22" customFormat="1" ht="13.5" customHeight="1">
      <c r="B3" s="30" t="s">
        <v>1</v>
      </c>
      <c r="C3" s="30"/>
      <c r="D3" s="30"/>
      <c r="E3" s="30"/>
      <c r="F3" s="30"/>
      <c r="G3" s="30"/>
      <c r="H3" s="30"/>
    </row>
    <row r="4" spans="2:8" s="22" customFormat="1" ht="13.5" customHeight="1">
      <c r="B4" s="29" t="s">
        <v>37</v>
      </c>
      <c r="C4" s="29"/>
      <c r="D4" s="29"/>
      <c r="E4" s="29"/>
      <c r="F4" s="29"/>
      <c r="G4" s="29"/>
      <c r="H4" s="29"/>
    </row>
    <row r="5" spans="2:8" s="22" customFormat="1" ht="7.5" customHeight="1">
      <c r="B5" s="23"/>
      <c r="C5" s="23"/>
      <c r="D5" s="23"/>
      <c r="E5" s="23"/>
      <c r="F5" s="23"/>
      <c r="G5" s="23"/>
      <c r="H5" s="23"/>
    </row>
    <row r="6" spans="2:8" s="22" customFormat="1" ht="12.75" customHeight="1">
      <c r="B6" s="31" t="s">
        <v>41</v>
      </c>
      <c r="C6" s="24">
        <v>2016</v>
      </c>
      <c r="D6" s="24"/>
      <c r="E6" s="24"/>
      <c r="F6" s="24" t="s">
        <v>40</v>
      </c>
      <c r="G6" s="24"/>
      <c r="H6" s="24"/>
    </row>
    <row r="7" spans="2:8" s="22" customFormat="1" ht="24" customHeight="1">
      <c r="B7" s="31"/>
      <c r="C7" s="26" t="s">
        <v>2</v>
      </c>
      <c r="D7" s="27" t="s">
        <v>43</v>
      </c>
      <c r="E7" s="27" t="s">
        <v>39</v>
      </c>
      <c r="F7" s="26"/>
      <c r="G7" s="26"/>
      <c r="H7" s="26"/>
    </row>
    <row r="8" spans="2:8" s="22" customFormat="1" ht="16.5" customHeight="1">
      <c r="B8" s="31"/>
      <c r="C8" s="25">
        <v>1</v>
      </c>
      <c r="D8" s="25">
        <v>2</v>
      </c>
      <c r="E8" s="25">
        <v>3</v>
      </c>
      <c r="F8" s="25" t="s">
        <v>3</v>
      </c>
      <c r="G8" s="25" t="s">
        <v>4</v>
      </c>
      <c r="H8" s="25" t="s">
        <v>5</v>
      </c>
    </row>
    <row r="9" spans="2:23" s="4" customFormat="1" ht="4.5" customHeight="1">
      <c r="B9" s="3"/>
      <c r="C9" s="3"/>
      <c r="D9" s="3"/>
      <c r="E9" s="3"/>
      <c r="F9" s="3"/>
      <c r="G9" s="3"/>
      <c r="H9" s="3"/>
      <c r="R9" s="5"/>
      <c r="S9" s="5"/>
      <c r="T9" s="5"/>
      <c r="U9" s="5"/>
      <c r="V9" s="5"/>
      <c r="W9" s="5"/>
    </row>
    <row r="10" spans="2:23" ht="12.75" customHeight="1">
      <c r="B10" s="6" t="s">
        <v>6</v>
      </c>
      <c r="C10" s="7">
        <f>+C11+C12+C13</f>
        <v>4154633.4190664906</v>
      </c>
      <c r="D10" s="7">
        <f>+D11+D12+D13</f>
        <v>4840902.580953659</v>
      </c>
      <c r="E10" s="7">
        <f>+E11+E12+E13</f>
        <v>4845530.28163634</v>
      </c>
      <c r="F10" s="7">
        <f>D10-C10</f>
        <v>686269.161887168</v>
      </c>
      <c r="G10" s="7">
        <f>+E10-C10</f>
        <v>690896.862569849</v>
      </c>
      <c r="H10" s="7">
        <f>+G10-F10</f>
        <v>4627.700682681054</v>
      </c>
      <c r="R10" s="8"/>
      <c r="S10" s="8"/>
      <c r="T10" s="8"/>
      <c r="U10" s="8"/>
      <c r="V10" s="8"/>
      <c r="W10" s="8"/>
    </row>
    <row r="11" spans="2:23" ht="12.75" customHeight="1">
      <c r="B11" s="9" t="s">
        <v>35</v>
      </c>
      <c r="C11" s="7">
        <f>+'[1]FCPActualizado'!B8</f>
        <v>156417.19010464547</v>
      </c>
      <c r="D11" s="7">
        <f>+'[1]FCPActualizado'!C8</f>
        <v>74566.49389499999</v>
      </c>
      <c r="E11" s="7">
        <f>+'[1]FCPActualizado'!D8</f>
        <v>74566.4938962</v>
      </c>
      <c r="F11" s="7">
        <f>D11-C11</f>
        <v>-81850.69620964548</v>
      </c>
      <c r="G11" s="7">
        <f>+E11-C11</f>
        <v>-81850.69620844547</v>
      </c>
      <c r="H11" s="7">
        <f>+G11-F11</f>
        <v>1.200009137392044E-06</v>
      </c>
      <c r="R11" s="5"/>
      <c r="S11" s="5"/>
      <c r="T11" s="5"/>
      <c r="U11" s="5"/>
      <c r="V11" s="5"/>
      <c r="W11" s="5"/>
    </row>
    <row r="12" spans="2:23" ht="12.75" customHeight="1">
      <c r="B12" s="9" t="s">
        <v>36</v>
      </c>
      <c r="C12" s="7">
        <f>+'[1]FCPActualizado'!B9</f>
        <v>27.799999999999994</v>
      </c>
      <c r="D12" s="7">
        <f>+'[1]FCPActualizado'!C9</f>
        <v>86810.922653</v>
      </c>
      <c r="E12" s="7">
        <f>+'[1]FCPActualizado'!D9</f>
        <v>86810.922653</v>
      </c>
      <c r="F12" s="7">
        <f aca="true" t="shared" si="0" ref="F12:F39">D12-C12</f>
        <v>86783.122653</v>
      </c>
      <c r="G12" s="7">
        <f aca="true" t="shared" si="1" ref="G12:G39">+E12-C12</f>
        <v>86783.122653</v>
      </c>
      <c r="H12" s="7">
        <f aca="true" t="shared" si="2" ref="H12:H39">+G12-F12</f>
        <v>0</v>
      </c>
      <c r="R12" s="8"/>
      <c r="S12" s="8"/>
      <c r="T12" s="8"/>
      <c r="U12" s="8"/>
      <c r="V12" s="8"/>
      <c r="W12" s="8"/>
    </row>
    <row r="13" spans="2:23" ht="12.75" customHeight="1">
      <c r="B13" s="9" t="s">
        <v>7</v>
      </c>
      <c r="C13" s="7">
        <f>+C14+C27+C35</f>
        <v>3998188.428961845</v>
      </c>
      <c r="D13" s="7">
        <f>+D14+D27+D35</f>
        <v>4679525.164405659</v>
      </c>
      <c r="E13" s="7">
        <f>+E14+E27+E35</f>
        <v>4684152.865087139</v>
      </c>
      <c r="F13" s="7">
        <f t="shared" si="0"/>
        <v>681336.7354438137</v>
      </c>
      <c r="G13" s="7">
        <f t="shared" si="1"/>
        <v>685964.4361252943</v>
      </c>
      <c r="H13" s="7">
        <f t="shared" si="2"/>
        <v>4627.700681480579</v>
      </c>
      <c r="R13" s="5"/>
      <c r="S13" s="5"/>
      <c r="T13" s="5"/>
      <c r="U13" s="5"/>
      <c r="V13" s="5"/>
      <c r="W13" s="5"/>
    </row>
    <row r="14" spans="2:23" ht="12.75" customHeight="1">
      <c r="B14" s="10" t="s">
        <v>42</v>
      </c>
      <c r="C14" s="7">
        <f>+C15+C16</f>
        <v>2919553.790976033</v>
      </c>
      <c r="D14" s="7">
        <f>+D15+D16</f>
        <v>3034855.2930968786</v>
      </c>
      <c r="E14" s="7">
        <f>+E15+E16</f>
        <v>3033243.277958445</v>
      </c>
      <c r="F14" s="7">
        <f t="shared" si="0"/>
        <v>115301.50212084549</v>
      </c>
      <c r="G14" s="7">
        <f t="shared" si="1"/>
        <v>113689.4869824117</v>
      </c>
      <c r="H14" s="7">
        <f t="shared" si="2"/>
        <v>-1612.0151384337805</v>
      </c>
      <c r="R14" s="8"/>
      <c r="S14" s="8"/>
      <c r="T14" s="8"/>
      <c r="U14" s="8"/>
      <c r="V14" s="8"/>
      <c r="W14" s="8"/>
    </row>
    <row r="15" spans="2:23" ht="12.75" customHeight="1">
      <c r="B15" s="11" t="s">
        <v>8</v>
      </c>
      <c r="C15" s="12">
        <f>+'[1]FCPActualizado'!B12</f>
        <v>2403649.5999999996</v>
      </c>
      <c r="D15" s="12">
        <f>+'[1]FCPActualizado'!C12</f>
        <v>2711962.8112029987</v>
      </c>
      <c r="E15" s="12">
        <f>+'[1]FCPActualizado'!D12</f>
        <v>2712013.5525162597</v>
      </c>
      <c r="F15" s="12">
        <f t="shared" si="0"/>
        <v>308313.2112029991</v>
      </c>
      <c r="G15" s="12">
        <f t="shared" si="1"/>
        <v>308363.9525162601</v>
      </c>
      <c r="H15" s="12">
        <f t="shared" si="2"/>
        <v>50.74131326097995</v>
      </c>
      <c r="R15" s="5"/>
      <c r="S15" s="5"/>
      <c r="T15" s="5"/>
      <c r="U15" s="5"/>
      <c r="V15" s="5"/>
      <c r="W15" s="5"/>
    </row>
    <row r="16" spans="2:23" ht="12.75" customHeight="1">
      <c r="B16" s="11" t="s">
        <v>9</v>
      </c>
      <c r="C16" s="12">
        <f>+C17+C24+C25+C26</f>
        <v>515904.19097603334</v>
      </c>
      <c r="D16" s="12">
        <f>+D17+D24+D25+D26</f>
        <v>322892.48189387994</v>
      </c>
      <c r="E16" s="12">
        <f>+E17+E24+E25+E26</f>
        <v>321229.72544218495</v>
      </c>
      <c r="F16" s="12">
        <f t="shared" si="0"/>
        <v>-193011.7090821534</v>
      </c>
      <c r="G16" s="12">
        <f t="shared" si="1"/>
        <v>-194674.4655338484</v>
      </c>
      <c r="H16" s="12">
        <f t="shared" si="2"/>
        <v>-1662.7564516949933</v>
      </c>
      <c r="R16" s="8"/>
      <c r="S16" s="8"/>
      <c r="T16" s="8"/>
      <c r="U16" s="8"/>
      <c r="V16" s="8"/>
      <c r="W16" s="8"/>
    </row>
    <row r="17" spans="2:23" ht="12.75" customHeight="1">
      <c r="B17" s="13" t="s">
        <v>10</v>
      </c>
      <c r="C17" s="12">
        <f>+C19+C18+C20+C21+C22+C23</f>
        <v>41718.53793629555</v>
      </c>
      <c r="D17" s="12">
        <f>+D19+D18+D20+D21+D22+D23</f>
        <v>22004.729663220005</v>
      </c>
      <c r="E17" s="12">
        <f>+E19+E18+E20+E21+E22+E23</f>
        <v>20296.322379095</v>
      </c>
      <c r="F17" s="12">
        <f t="shared" si="0"/>
        <v>-19713.808273075545</v>
      </c>
      <c r="G17" s="12">
        <f t="shared" si="1"/>
        <v>-21422.21555720055</v>
      </c>
      <c r="H17" s="12">
        <f t="shared" si="2"/>
        <v>-1708.4072841250054</v>
      </c>
      <c r="R17" s="5"/>
      <c r="S17" s="5"/>
      <c r="T17" s="5"/>
      <c r="U17" s="5"/>
      <c r="V17" s="5"/>
      <c r="W17" s="5"/>
    </row>
    <row r="18" spans="2:23" ht="12.75" customHeight="1">
      <c r="B18" s="14" t="s">
        <v>11</v>
      </c>
      <c r="C18" s="12">
        <f>+'[1]FCPActualizado'!B15</f>
        <v>36114.71777886047</v>
      </c>
      <c r="D18" s="12">
        <f>+'[1]FCPActualizado'!C15</f>
        <v>16036.754790520003</v>
      </c>
      <c r="E18" s="12">
        <f>+'[1]FCPActualizado'!D15</f>
        <v>14130.860757265</v>
      </c>
      <c r="F18" s="12">
        <f>D18-C18</f>
        <v>-20077.962988340463</v>
      </c>
      <c r="G18" s="12">
        <f>+E18-C18</f>
        <v>-21983.857021595468</v>
      </c>
      <c r="H18" s="12">
        <f>+G18-F18</f>
        <v>-1905.8940332550046</v>
      </c>
      <c r="R18" s="8"/>
      <c r="S18" s="8"/>
      <c r="T18" s="8"/>
      <c r="U18" s="8"/>
      <c r="V18" s="8"/>
      <c r="W18" s="8"/>
    </row>
    <row r="19" spans="2:23" ht="12.75" customHeight="1">
      <c r="B19" s="14" t="s">
        <v>12</v>
      </c>
      <c r="C19" s="12">
        <f>+'[1]FCPActualizado'!B16</f>
        <v>5603.820157435084</v>
      </c>
      <c r="D19" s="12">
        <f>+'[1]FCPActualizado'!C16</f>
        <v>5595.9825517</v>
      </c>
      <c r="E19" s="12">
        <f>+'[1]FCPActualizado'!D16</f>
        <v>5773.18733383</v>
      </c>
      <c r="F19" s="12">
        <f t="shared" si="0"/>
        <v>-7.837605735084253</v>
      </c>
      <c r="G19" s="12">
        <f t="shared" si="1"/>
        <v>169.367176394916</v>
      </c>
      <c r="H19" s="12">
        <f t="shared" si="2"/>
        <v>177.20478213000024</v>
      </c>
      <c r="R19" s="5"/>
      <c r="S19" s="5"/>
      <c r="T19" s="5"/>
      <c r="U19" s="5"/>
      <c r="V19" s="5"/>
      <c r="W19" s="5"/>
    </row>
    <row r="20" spans="2:23" ht="12.75" customHeight="1">
      <c r="B20" s="14" t="s">
        <v>13</v>
      </c>
      <c r="C20" s="12">
        <f>+'[1]FCPActualizado'!B17</f>
        <v>0</v>
      </c>
      <c r="D20" s="12">
        <f>+'[1]FCPActualizado'!C17</f>
        <v>0</v>
      </c>
      <c r="E20" s="12">
        <f>+'[1]FCPActualizado'!D17</f>
        <v>-2.549799</v>
      </c>
      <c r="F20" s="12">
        <f t="shared" si="0"/>
        <v>0</v>
      </c>
      <c r="G20" s="12">
        <f t="shared" si="1"/>
        <v>-2.549799</v>
      </c>
      <c r="H20" s="12">
        <f t="shared" si="2"/>
        <v>-2.549799</v>
      </c>
      <c r="R20" s="8"/>
      <c r="S20" s="8"/>
      <c r="T20" s="8"/>
      <c r="U20" s="8"/>
      <c r="V20" s="8"/>
      <c r="W20" s="8"/>
    </row>
    <row r="21" spans="2:23" ht="12.75" customHeight="1">
      <c r="B21" s="14" t="s">
        <v>14</v>
      </c>
      <c r="C21" s="12">
        <f>+'[1]FCPActualizado'!B18</f>
        <v>0</v>
      </c>
      <c r="D21" s="12">
        <f>+'[1]FCPActualizado'!C18</f>
        <v>3.4787019999999997</v>
      </c>
      <c r="E21" s="12">
        <f>+'[1]FCPActualizado'!D18</f>
        <v>3.478702</v>
      </c>
      <c r="F21" s="12">
        <f t="shared" si="0"/>
        <v>3.4787019999999997</v>
      </c>
      <c r="G21" s="12">
        <f t="shared" si="1"/>
        <v>3.478702</v>
      </c>
      <c r="H21" s="12">
        <f t="shared" si="2"/>
        <v>0</v>
      </c>
      <c r="R21" s="5"/>
      <c r="S21" s="5"/>
      <c r="T21" s="5"/>
      <c r="U21" s="5"/>
      <c r="V21" s="5"/>
      <c r="W21" s="5"/>
    </row>
    <row r="22" spans="2:23" ht="12.75" customHeight="1">
      <c r="B22" s="14" t="s">
        <v>15</v>
      </c>
      <c r="C22" s="12">
        <f>+'[1]FCPActualizado'!B19</f>
        <v>0</v>
      </c>
      <c r="D22" s="12">
        <f>+'[1]FCPActualizado'!C19</f>
        <v>376.284523000001</v>
      </c>
      <c r="E22" s="12">
        <f>+'[1]FCPActualizado'!D19</f>
        <v>400.308119</v>
      </c>
      <c r="F22" s="12">
        <f t="shared" si="0"/>
        <v>376.284523000001</v>
      </c>
      <c r="G22" s="12">
        <f t="shared" si="1"/>
        <v>400.308119</v>
      </c>
      <c r="H22" s="12">
        <f t="shared" si="2"/>
        <v>24.023595999998975</v>
      </c>
      <c r="R22" s="8"/>
      <c r="S22" s="8"/>
      <c r="T22" s="8"/>
      <c r="U22" s="8"/>
      <c r="V22" s="8"/>
      <c r="W22" s="8"/>
    </row>
    <row r="23" spans="2:23" ht="12.75" customHeight="1">
      <c r="B23" s="14" t="s">
        <v>16</v>
      </c>
      <c r="C23" s="12">
        <f>+'[1]FCPActualizado'!B20</f>
        <v>0</v>
      </c>
      <c r="D23" s="12">
        <f>+'[1]FCPActualizado'!C20</f>
        <v>-7.770904000000001</v>
      </c>
      <c r="E23" s="12">
        <f>+'[1]FCPActualizado'!D20</f>
        <v>-8.962734000000001</v>
      </c>
      <c r="F23" s="12">
        <f t="shared" si="0"/>
        <v>-7.770904000000001</v>
      </c>
      <c r="G23" s="12">
        <f t="shared" si="1"/>
        <v>-8.962734000000001</v>
      </c>
      <c r="H23" s="12">
        <f t="shared" si="2"/>
        <v>-1.1918300000000004</v>
      </c>
      <c r="R23" s="5"/>
      <c r="S23" s="5"/>
      <c r="T23" s="5"/>
      <c r="U23" s="5"/>
      <c r="V23" s="5"/>
      <c r="W23" s="5"/>
    </row>
    <row r="24" spans="2:23" ht="12.75" customHeight="1">
      <c r="B24" s="13" t="s">
        <v>17</v>
      </c>
      <c r="C24" s="12">
        <f>+'[1]FCPActualizado'!B21</f>
        <v>5559.761544</v>
      </c>
      <c r="D24" s="12">
        <f>+'[1]FCPActualizado'!C21</f>
        <v>4841.954755659997</v>
      </c>
      <c r="E24" s="12">
        <f>+'[1]FCPActualizado'!D21</f>
        <v>4841.95475566</v>
      </c>
      <c r="F24" s="12">
        <f t="shared" si="0"/>
        <v>-717.8067883400026</v>
      </c>
      <c r="G24" s="12">
        <f t="shared" si="1"/>
        <v>-717.8067883399999</v>
      </c>
      <c r="H24" s="12">
        <f t="shared" si="2"/>
        <v>2.7284841053187847E-12</v>
      </c>
      <c r="R24" s="8"/>
      <c r="S24" s="8"/>
      <c r="T24" s="8"/>
      <c r="U24" s="8"/>
      <c r="V24" s="8"/>
      <c r="W24" s="8"/>
    </row>
    <row r="25" spans="2:23" ht="12.75" customHeight="1">
      <c r="B25" s="13" t="s">
        <v>18</v>
      </c>
      <c r="C25" s="12">
        <f>+'[1]FCPActualizado'!B22</f>
        <v>4316.280312737799</v>
      </c>
      <c r="D25" s="12">
        <f>+'[1]FCPActualizado'!C22</f>
        <v>9351.746566999947</v>
      </c>
      <c r="E25" s="12">
        <f>+'[1]FCPActualizado'!D22</f>
        <v>9397.397399430001</v>
      </c>
      <c r="F25" s="12">
        <f t="shared" si="0"/>
        <v>5035.466254262148</v>
      </c>
      <c r="G25" s="12">
        <f t="shared" si="1"/>
        <v>5081.117086692202</v>
      </c>
      <c r="H25" s="12">
        <f t="shared" si="2"/>
        <v>45.650832430053924</v>
      </c>
      <c r="R25" s="5"/>
      <c r="S25" s="5"/>
      <c r="T25" s="5"/>
      <c r="U25" s="5"/>
      <c r="V25" s="5"/>
      <c r="W25" s="5"/>
    </row>
    <row r="26" spans="2:23" ht="12.75" customHeight="1">
      <c r="B26" s="13" t="s">
        <v>19</v>
      </c>
      <c r="C26" s="12">
        <f>+'[1]FCPActualizado'!B23</f>
        <v>464309.611183</v>
      </c>
      <c r="D26" s="12">
        <f>+'[1]FCPActualizado'!C23</f>
        <v>286694.050908</v>
      </c>
      <c r="E26" s="12">
        <f>+'[1]FCPActualizado'!D23</f>
        <v>286694.050908</v>
      </c>
      <c r="F26" s="12">
        <f t="shared" si="0"/>
        <v>-177615.560275</v>
      </c>
      <c r="G26" s="12">
        <f t="shared" si="1"/>
        <v>-177615.560275</v>
      </c>
      <c r="H26" s="12">
        <f t="shared" si="2"/>
        <v>0</v>
      </c>
      <c r="R26" s="8"/>
      <c r="S26" s="8"/>
      <c r="T26" s="8"/>
      <c r="U26" s="8"/>
      <c r="V26" s="8"/>
      <c r="W26" s="8"/>
    </row>
    <row r="27" spans="2:23" ht="12.75" customHeight="1">
      <c r="B27" s="15" t="s">
        <v>20</v>
      </c>
      <c r="C27" s="7">
        <f>+C28+C29+C30+C32+C33+C34</f>
        <v>26441.503818811703</v>
      </c>
      <c r="D27" s="7">
        <f>+D28+D29+D30+D32+D33+D34</f>
        <v>370002.1190147799</v>
      </c>
      <c r="E27" s="7">
        <f>+E28+E29+E30+E32+E33+E34</f>
        <v>376660.539648695</v>
      </c>
      <c r="F27" s="7">
        <f t="shared" si="0"/>
        <v>343560.6151959682</v>
      </c>
      <c r="G27" s="7">
        <f t="shared" si="1"/>
        <v>350219.0358298833</v>
      </c>
      <c r="H27" s="7">
        <f t="shared" si="2"/>
        <v>6658.420633915113</v>
      </c>
      <c r="R27" s="5"/>
      <c r="S27" s="5"/>
      <c r="T27" s="5"/>
      <c r="U27" s="5"/>
      <c r="V27" s="5"/>
      <c r="W27" s="5"/>
    </row>
    <row r="28" spans="2:23" ht="12.75" customHeight="1">
      <c r="B28" s="11" t="s">
        <v>21</v>
      </c>
      <c r="C28" s="12">
        <f>+'[1]FCPActualizado'!B25</f>
        <v>4067.1</v>
      </c>
      <c r="D28" s="12">
        <f>+'[1]FCPActualizado'!C25</f>
        <v>4217.705066</v>
      </c>
      <c r="E28" s="12">
        <f>+'[1]FCPActualizado'!D25</f>
        <v>4205.551125</v>
      </c>
      <c r="F28" s="12">
        <f t="shared" si="0"/>
        <v>150.60506600000053</v>
      </c>
      <c r="G28" s="12">
        <f t="shared" si="1"/>
        <v>138.45112500000005</v>
      </c>
      <c r="H28" s="12">
        <f t="shared" si="2"/>
        <v>-12.153941000000486</v>
      </c>
      <c r="R28" s="8"/>
      <c r="S28" s="8"/>
      <c r="T28" s="8"/>
      <c r="U28" s="8"/>
      <c r="V28" s="8"/>
      <c r="W28" s="8"/>
    </row>
    <row r="29" spans="2:23" ht="12.75" customHeight="1">
      <c r="B29" s="11" t="s">
        <v>22</v>
      </c>
      <c r="C29" s="12">
        <f>+'[1]FCPActualizado'!B26</f>
        <v>31.699999999999996</v>
      </c>
      <c r="D29" s="12">
        <f>+'[1]FCPActualizado'!C26</f>
        <v>47.702072</v>
      </c>
      <c r="E29" s="12">
        <f>+'[1]FCPActualizado'!D26</f>
        <v>47.702072</v>
      </c>
      <c r="F29" s="12">
        <f t="shared" si="0"/>
        <v>16.002072000000005</v>
      </c>
      <c r="G29" s="12">
        <f t="shared" si="1"/>
        <v>16.002072000000005</v>
      </c>
      <c r="H29" s="12">
        <f t="shared" si="2"/>
        <v>0</v>
      </c>
      <c r="R29" s="5"/>
      <c r="S29" s="5"/>
      <c r="T29" s="5"/>
      <c r="U29" s="5"/>
      <c r="V29" s="5"/>
      <c r="W29" s="5"/>
    </row>
    <row r="30" spans="2:23" ht="12.75" customHeight="1">
      <c r="B30" s="11" t="s">
        <v>23</v>
      </c>
      <c r="C30" s="12">
        <f>+C31</f>
        <v>43.08433739589999</v>
      </c>
      <c r="D30" s="12">
        <f>+D31</f>
        <v>33519.20412478</v>
      </c>
      <c r="E30" s="12">
        <f>+E31</f>
        <v>35309.563521695</v>
      </c>
      <c r="F30" s="12">
        <f>+F31</f>
        <v>33476.1197873841</v>
      </c>
      <c r="G30" s="12">
        <f t="shared" si="1"/>
        <v>35266.4791842991</v>
      </c>
      <c r="H30" s="12">
        <f t="shared" si="2"/>
        <v>1790.3593969150024</v>
      </c>
      <c r="R30" s="8"/>
      <c r="S30" s="8"/>
      <c r="T30" s="8"/>
      <c r="U30" s="8"/>
      <c r="V30" s="8"/>
      <c r="W30" s="8"/>
    </row>
    <row r="31" spans="2:23" ht="12.75" customHeight="1">
      <c r="B31" s="13" t="s">
        <v>24</v>
      </c>
      <c r="C31" s="12">
        <f>+'[1]FCPActualizado'!B28</f>
        <v>43.08433739589999</v>
      </c>
      <c r="D31" s="12">
        <f>+'[1]FCPActualizado'!C28</f>
        <v>33519.20412478</v>
      </c>
      <c r="E31" s="12">
        <f>+'[1]FCPActualizado'!D28</f>
        <v>35309.563521695</v>
      </c>
      <c r="F31" s="12">
        <f t="shared" si="0"/>
        <v>33476.1197873841</v>
      </c>
      <c r="G31" s="12">
        <f t="shared" si="1"/>
        <v>35266.4791842991</v>
      </c>
      <c r="H31" s="12">
        <f t="shared" si="2"/>
        <v>1790.3593969150024</v>
      </c>
      <c r="R31" s="5"/>
      <c r="S31" s="5"/>
      <c r="T31" s="5"/>
      <c r="U31" s="5"/>
      <c r="V31" s="5"/>
      <c r="W31" s="5"/>
    </row>
    <row r="32" spans="2:23" ht="12.75" customHeight="1">
      <c r="B32" s="11" t="s">
        <v>25</v>
      </c>
      <c r="C32" s="12">
        <f>+'[1]FCPActualizado'!B29</f>
        <v>91.50000000000001</v>
      </c>
      <c r="D32" s="12">
        <f>+'[1]FCPActualizado'!C29</f>
        <v>2870.166923</v>
      </c>
      <c r="E32" s="12">
        <f>+'[1]FCPActualizado'!D29</f>
        <v>2870.166923</v>
      </c>
      <c r="F32" s="12">
        <f t="shared" si="0"/>
        <v>2778.666923</v>
      </c>
      <c r="G32" s="12">
        <f t="shared" si="1"/>
        <v>2778.666923</v>
      </c>
      <c r="H32" s="12">
        <f t="shared" si="2"/>
        <v>0</v>
      </c>
      <c r="R32" s="8"/>
      <c r="S32" s="8"/>
      <c r="T32" s="8"/>
      <c r="U32" s="8"/>
      <c r="V32" s="8"/>
      <c r="W32" s="8"/>
    </row>
    <row r="33" spans="2:23" ht="12.75" customHeight="1">
      <c r="B33" s="11" t="s">
        <v>26</v>
      </c>
      <c r="C33" s="12">
        <f>+'[1]FCPActualizado'!B30</f>
        <v>981.7306644158</v>
      </c>
      <c r="D33" s="12">
        <f>+'[1]FCPActualizado'!C30</f>
        <v>308120.9520119999</v>
      </c>
      <c r="E33" s="12">
        <f>+'[1]FCPActualizado'!D30</f>
        <v>313001.16718999995</v>
      </c>
      <c r="F33" s="12">
        <f t="shared" si="0"/>
        <v>307139.2213475841</v>
      </c>
      <c r="G33" s="12">
        <f t="shared" si="1"/>
        <v>312019.43652558414</v>
      </c>
      <c r="H33" s="12">
        <f t="shared" si="2"/>
        <v>4880.215178000042</v>
      </c>
      <c r="R33" s="5"/>
      <c r="S33" s="5"/>
      <c r="T33" s="5"/>
      <c r="U33" s="5"/>
      <c r="V33" s="5"/>
      <c r="W33" s="5"/>
    </row>
    <row r="34" spans="2:23" ht="12.75" customHeight="1">
      <c r="B34" s="11" t="s">
        <v>19</v>
      </c>
      <c r="C34" s="12">
        <f>+'[1]FCPActualizado'!B31</f>
        <v>21226.388817000003</v>
      </c>
      <c r="D34" s="12">
        <f>+'[1]FCPActualizado'!C31</f>
        <v>21226.388817000003</v>
      </c>
      <c r="E34" s="12">
        <f>+'[1]FCPActualizado'!D31</f>
        <v>21226.388817000003</v>
      </c>
      <c r="F34" s="12">
        <f t="shared" si="0"/>
        <v>0</v>
      </c>
      <c r="G34" s="12">
        <f t="shared" si="1"/>
        <v>0</v>
      </c>
      <c r="H34" s="12">
        <f t="shared" si="2"/>
        <v>0</v>
      </c>
      <c r="R34" s="8"/>
      <c r="S34" s="8"/>
      <c r="T34" s="8"/>
      <c r="U34" s="8"/>
      <c r="V34" s="8"/>
      <c r="W34" s="8"/>
    </row>
    <row r="35" spans="2:23" ht="12.75" customHeight="1">
      <c r="B35" s="15" t="s">
        <v>27</v>
      </c>
      <c r="C35" s="7">
        <f>+SUM(C36:C39)</f>
        <v>1052193.1341670002</v>
      </c>
      <c r="D35" s="7">
        <f>+SUM(D36:D39)</f>
        <v>1274667.752294</v>
      </c>
      <c r="E35" s="7">
        <f>+SUM(E36:E39)</f>
        <v>1274249.04748</v>
      </c>
      <c r="F35" s="7">
        <f t="shared" si="0"/>
        <v>222474.61812699982</v>
      </c>
      <c r="G35" s="7">
        <f t="shared" si="1"/>
        <v>222055.91331299976</v>
      </c>
      <c r="H35" s="7">
        <f t="shared" si="2"/>
        <v>-418.7048140000552</v>
      </c>
      <c r="R35" s="5"/>
      <c r="S35" s="5"/>
      <c r="T35" s="5"/>
      <c r="U35" s="5"/>
      <c r="V35" s="5"/>
      <c r="W35" s="5"/>
    </row>
    <row r="36" spans="2:23" ht="12.75" customHeight="1">
      <c r="B36" s="16" t="s">
        <v>28</v>
      </c>
      <c r="C36" s="12">
        <f>+'[1]FCPActualizado'!B33</f>
        <v>398392.89999999997</v>
      </c>
      <c r="D36" s="12">
        <f>+'[1]FCPActualizado'!C33</f>
        <v>481456.09200400003</v>
      </c>
      <c r="E36" s="12">
        <f>+'[1]FCPActualizado'!D33</f>
        <v>481006.4053</v>
      </c>
      <c r="F36" s="12">
        <f t="shared" si="0"/>
        <v>83063.19200400007</v>
      </c>
      <c r="G36" s="12">
        <f t="shared" si="1"/>
        <v>82613.50530000002</v>
      </c>
      <c r="H36" s="12">
        <f t="shared" si="2"/>
        <v>-449.68670400005067</v>
      </c>
      <c r="R36" s="8"/>
      <c r="S36" s="8"/>
      <c r="T36" s="8"/>
      <c r="U36" s="8"/>
      <c r="V36" s="8"/>
      <c r="W36" s="8"/>
    </row>
    <row r="37" spans="2:23" ht="12.75" customHeight="1">
      <c r="B37" s="16" t="s">
        <v>29</v>
      </c>
      <c r="C37" s="12">
        <f>+'[1]FCPActualizado'!B34</f>
        <v>314540.6</v>
      </c>
      <c r="D37" s="12">
        <f>+'[1]FCPActualizado'!C34</f>
        <v>464310.71810899995</v>
      </c>
      <c r="E37" s="12">
        <f>+'[1]FCPActualizado'!D34</f>
        <v>464338.6555</v>
      </c>
      <c r="F37" s="12">
        <f t="shared" si="0"/>
        <v>149770.11810899997</v>
      </c>
      <c r="G37" s="12">
        <f t="shared" si="1"/>
        <v>149798.05550000002</v>
      </c>
      <c r="H37" s="12">
        <f t="shared" si="2"/>
        <v>27.937391000043135</v>
      </c>
      <c r="R37" s="5"/>
      <c r="S37" s="5"/>
      <c r="T37" s="5"/>
      <c r="U37" s="5"/>
      <c r="V37" s="5"/>
      <c r="W37" s="5"/>
    </row>
    <row r="38" spans="2:23" ht="12.75" customHeight="1">
      <c r="B38" s="16" t="s">
        <v>30</v>
      </c>
      <c r="C38" s="12">
        <f>+'[1]FCPActualizado'!B35</f>
        <v>288588.13416700007</v>
      </c>
      <c r="D38" s="12">
        <f>+'[1]FCPActualizado'!C35</f>
        <v>282854.07396199997</v>
      </c>
      <c r="E38" s="12">
        <f>+'[1]FCPActualizado'!D35</f>
        <v>282854.02999999997</v>
      </c>
      <c r="F38" s="12">
        <f t="shared" si="0"/>
        <v>-5734.060205000103</v>
      </c>
      <c r="G38" s="12">
        <f t="shared" si="1"/>
        <v>-5734.1041670001</v>
      </c>
      <c r="H38" s="12">
        <f t="shared" si="2"/>
        <v>-0.04396199999609962</v>
      </c>
      <c r="R38" s="8"/>
      <c r="S38" s="8"/>
      <c r="T38" s="8"/>
      <c r="U38" s="8"/>
      <c r="V38" s="8"/>
      <c r="W38" s="8"/>
    </row>
    <row r="39" spans="2:23" ht="12.75" customHeight="1">
      <c r="B39" s="17" t="s">
        <v>31</v>
      </c>
      <c r="C39" s="18">
        <f>+'[1]FCPActualizado'!B36</f>
        <v>50671.5</v>
      </c>
      <c r="D39" s="18">
        <f>+'[1]FCPActualizado'!C36</f>
        <v>46046.86821899998</v>
      </c>
      <c r="E39" s="18">
        <f>+'[1]FCPActualizado'!D36</f>
        <v>46049.95668</v>
      </c>
      <c r="F39" s="18">
        <f t="shared" si="0"/>
        <v>-4624.631781000018</v>
      </c>
      <c r="G39" s="18">
        <f t="shared" si="1"/>
        <v>-4621.543319999997</v>
      </c>
      <c r="H39" s="18">
        <f t="shared" si="2"/>
        <v>3.088461000021198</v>
      </c>
      <c r="R39" s="5"/>
      <c r="S39" s="5"/>
      <c r="T39" s="5"/>
      <c r="U39" s="5"/>
      <c r="V39" s="5"/>
      <c r="W39" s="5"/>
    </row>
    <row r="40" spans="2:10" ht="12" customHeight="1">
      <c r="B40" s="1" t="s">
        <v>32</v>
      </c>
      <c r="C40" s="19"/>
      <c r="D40" s="19"/>
      <c r="E40" s="20"/>
      <c r="F40" s="20"/>
      <c r="G40" s="20"/>
      <c r="H40" s="20"/>
      <c r="J40" s="8"/>
    </row>
    <row r="41" spans="2:8" ht="12" customHeight="1">
      <c r="B41" s="1" t="s">
        <v>44</v>
      </c>
      <c r="C41" s="19"/>
      <c r="D41" s="19"/>
      <c r="E41" s="20"/>
      <c r="F41" s="20"/>
      <c r="G41" s="20"/>
      <c r="H41" s="20"/>
    </row>
    <row r="42" spans="2:8" ht="12" customHeight="1">
      <c r="B42" s="1" t="s">
        <v>45</v>
      </c>
      <c r="C42" s="19"/>
      <c r="D42" s="19"/>
      <c r="E42" s="20"/>
      <c r="F42" s="20"/>
      <c r="G42" s="20"/>
      <c r="H42" s="20"/>
    </row>
    <row r="43" spans="2:8" ht="12" customHeight="1">
      <c r="B43" s="1" t="s">
        <v>33</v>
      </c>
      <c r="C43" s="21"/>
      <c r="D43" s="21"/>
      <c r="E43" s="21"/>
      <c r="F43" s="21"/>
      <c r="G43" s="21"/>
      <c r="H43" s="21"/>
    </row>
    <row r="44" spans="2:8" ht="12" customHeight="1">
      <c r="B44" s="1" t="s">
        <v>34</v>
      </c>
      <c r="C44" s="21"/>
      <c r="D44" s="21"/>
      <c r="E44" s="21"/>
      <c r="F44" s="21"/>
      <c r="G44" s="21"/>
      <c r="H44" s="21"/>
    </row>
  </sheetData>
  <sheetProtection/>
  <mergeCells count="5">
    <mergeCell ref="B1:H1"/>
    <mergeCell ref="B2:H2"/>
    <mergeCell ref="B3:H3"/>
    <mergeCell ref="B4:H4"/>
    <mergeCell ref="B6:B8"/>
  </mergeCells>
  <printOptions horizontalCentered="1"/>
  <pageMargins left="0.5118110236220472" right="0.5118110236220472" top="0.984251968503937" bottom="0.7874015748031497" header="0.5118110236220472" footer="0.5118110236220472"/>
  <pageSetup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Paola del Pozo Rivera</dc:creator>
  <cp:keywords/>
  <dc:description/>
  <cp:lastModifiedBy>martin_martinez</cp:lastModifiedBy>
  <cp:lastPrinted>2017-04-18T17:14:31Z</cp:lastPrinted>
  <dcterms:created xsi:type="dcterms:W3CDTF">2017-03-31T19:03:17Z</dcterms:created>
  <dcterms:modified xsi:type="dcterms:W3CDTF">2017-04-18T17:14:37Z</dcterms:modified>
  <cp:category/>
  <cp:version/>
  <cp:contentType/>
  <cp:contentStatus/>
</cp:coreProperties>
</file>