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2" activeTab="0"/>
  </bookViews>
  <sheets>
    <sheet name="PE" sheetId="1" r:id="rId1"/>
  </sheets>
  <definedNames>
    <definedName name="_xlnm.Print_Area" localSheetId="0">'PE'!$B$1:$L$50</definedName>
  </definedNames>
  <calcPr fullCalcOnLoad="1"/>
</workbook>
</file>

<file path=xl/sharedStrings.xml><?xml version="1.0" encoding="utf-8"?>
<sst xmlns="http://schemas.openxmlformats.org/spreadsheetml/2006/main" count="71" uniqueCount="38">
  <si>
    <t>ESTADO ANALÍTICO DE INGRESOS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</si>
  <si>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</si>
  <si>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</si>
  <si>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</si>
  <si>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</si>
  <si>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</si>
  <si>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</si>
  <si>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</si>
  <si>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</si>
  <si>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</si>
  <si>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</si>
  <si>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</si>
  <si>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</si>
  <si>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</si>
  <si>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</si>
  <si>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</si>
  <si>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3"/>
      </rPr>
      <t>IMPUESTOS</t>
    </r>
  </si>
  <si>
    <r>
      <rPr>
        <sz val="7"/>
        <color indexed="8"/>
        <rFont val="Soberana Sans"/>
        <family val="3"/>
      </rPr>
      <t>CUOTAS Y APORTACIONES DE SEGURIDAD SOCIAL</t>
    </r>
  </si>
  <si>
    <r>
      <rPr>
        <sz val="7"/>
        <color indexed="8"/>
        <rFont val="Soberana Sans"/>
        <family val="3"/>
      </rPr>
      <t>CONTRIBUCIONES DE MEJORAS</t>
    </r>
  </si>
  <si>
    <r>
      <rPr>
        <sz val="7"/>
        <color indexed="8"/>
        <rFont val="Soberana Sans"/>
        <family val="3"/>
      </rPr>
      <t>DERECHOS</t>
    </r>
  </si>
  <si>
    <r>
      <rPr>
        <sz val="7"/>
        <color indexed="8"/>
        <rFont val="Soberana Sans"/>
        <family val="3"/>
      </rPr>
      <t>PRODUCTOS</t>
    </r>
  </si>
  <si>
    <r>
      <rPr>
        <sz val="7"/>
        <color indexed="8"/>
        <rFont val="Soberana Sans"/>
        <family val="3"/>
      </rPr>
      <t>CORRIENTE</t>
    </r>
  </si>
  <si>
    <r>
      <rPr>
        <sz val="7"/>
        <color indexed="8"/>
        <rFont val="Soberana Sans"/>
        <family val="3"/>
      </rPr>
      <t>CAPITAL</t>
    </r>
  </si>
  <si>
    <r>
      <rPr>
        <sz val="7"/>
        <color indexed="8"/>
        <rFont val="Soberana Sans"/>
        <family val="3"/>
      </rPr>
      <t>APROVECHAMIENTOS</t>
    </r>
  </si>
  <si>
    <r>
      <rPr>
        <sz val="7"/>
        <color indexed="8"/>
        <rFont val="Soberana Sans"/>
        <family val="3"/>
      </rPr>
      <t>INGRESOS POR VENTAS DE BIENES Y SERVICIOS</t>
    </r>
  </si>
  <si>
    <r>
      <rPr>
        <sz val="7"/>
        <color indexed="8"/>
        <rFont val="Soberana Sans"/>
        <family val="3"/>
      </rPr>
      <t>PARTICIPACIONES Y APORTACIONES</t>
    </r>
  </si>
  <si>
    <r>
      <rPr>
        <sz val="7"/>
        <color indexed="8"/>
        <rFont val="Soberana Sans"/>
        <family val="3"/>
      </rPr>
      <t>TRANSFERENCIAS, ASIGNACIONES, SUBSIDIOS Y OTRAS AYUDAS</t>
    </r>
  </si>
  <si>
    <r>
      <rPr>
        <sz val="7"/>
        <color indexed="8"/>
        <rFont val="Soberana Sans"/>
        <family val="3"/>
      </rPr>
      <t>INGRESOS DERIVADOS DE FINANCIAMIENTOS</t>
    </r>
  </si>
  <si>
    <r>
      <rPr>
        <b/>
        <sz val="8"/>
        <color indexed="8"/>
        <rFont val="Soberana Sans"/>
        <family val="3"/>
      </rPr>
      <t>TOTAL</t>
    </r>
  </si>
  <si>
    <t/>
  </si>
  <si>
    <t>INGRESOS EXCEDENTES</t>
  </si>
  <si>
    <t>ESTADO ANALÍTICO DE INGRESOS POR FUENTE DE FINANCIAMIENTO</t>
  </si>
  <si>
    <r>
      <rPr>
        <b/>
        <sz val="7"/>
        <color indexed="8"/>
        <rFont val="Soberana Sans"/>
        <family val="3"/>
      </rPr>
      <t>INGRESOS DEL GOBIERNO</t>
    </r>
  </si>
  <si>
    <r>
      <rPr>
        <b/>
        <sz val="7"/>
        <color indexed="8"/>
        <rFont val="Soberana Sans"/>
        <family val="3"/>
      </rPr>
      <t>INGRESOS DE ORGANISMOS Y EMPRESAS</t>
    </r>
  </si>
  <si>
    <r>
      <rPr>
        <b/>
        <sz val="7"/>
        <color indexed="8"/>
        <rFont val="Soberana Sans"/>
        <family val="3"/>
      </rPr>
      <t>INGRESOS DERIVADOS DE FINANCIAMIENTO</t>
    </r>
  </si>
  <si>
    <t>Fuente: Consolidado en la Unidad de Contabilidad Gubernamental con la información reportada por los entes públicos.</t>
  </si>
  <si>
    <t>PODER EJECUTIVO</t>
  </si>
  <si>
    <t>CUENTA PÚBLICA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</si>
</sst>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sz val="8"/>
      <color indexed="9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8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53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3" fontId="6" fillId="34" borderId="14" xfId="0" applyNumberFormat="1" applyFont="1" applyFill="1" applyBorder="1" applyAlignment="1" applyProtection="1">
      <alignment vertical="center" wrapText="1"/>
      <protection/>
    </xf>
    <xf numFmtId="3" fontId="6" fillId="34" borderId="14" xfId="0" applyNumberFormat="1" applyFont="1" applyFill="1" applyBorder="1" applyAlignment="1" applyProtection="1">
      <alignment horizontal="right" vertical="center" wrapText="1"/>
      <protection/>
    </xf>
    <xf numFmtId="3" fontId="8" fillId="34" borderId="12" xfId="0" applyNumberFormat="1" applyFont="1" applyFill="1" applyBorder="1" applyAlignment="1" applyProtection="1">
      <alignment horizontal="right" vertical="center" wrapText="1"/>
      <protection/>
    </xf>
    <xf numFmtId="3" fontId="8" fillId="34" borderId="13" xfId="0" applyNumberFormat="1" applyFont="1" applyFill="1" applyBorder="1" applyAlignment="1" applyProtection="1">
      <alignment vertical="center" wrapText="1"/>
      <protection/>
    </xf>
    <xf numFmtId="0" fontId="2" fillId="34" borderId="15" xfId="0" applyFont="1" applyFill="1" applyBorder="1" applyAlignment="1" applyProtection="1">
      <alignment horizontal="left" vertical="top" wrapText="1"/>
      <protection/>
    </xf>
    <xf numFmtId="3" fontId="8" fillId="34" borderId="16" xfId="0" applyNumberFormat="1" applyFont="1" applyFill="1" applyBorder="1" applyAlignment="1" applyProtection="1">
      <alignment horizontal="right" vertical="center" wrapText="1"/>
      <protection/>
    </xf>
    <xf numFmtId="3" fontId="8" fillId="34" borderId="10" xfId="0" applyNumberFormat="1" applyFont="1" applyFill="1" applyBorder="1" applyAlignment="1" applyProtection="1">
      <alignment horizontal="right" vertical="center" wrapText="1"/>
      <protection/>
    </xf>
    <xf numFmtId="3" fontId="8" fillId="34" borderId="14" xfId="0" applyNumberFormat="1" applyFont="1" applyFill="1" applyBorder="1" applyAlignment="1" applyProtection="1">
      <alignment vertical="center" wrapText="1"/>
      <protection/>
    </xf>
    <xf numFmtId="3" fontId="8" fillId="34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8" fillId="34" borderId="17" xfId="0" applyNumberFormat="1" applyFont="1" applyFill="1" applyBorder="1" applyAlignment="1" applyProtection="1">
      <alignment horizontal="right" vertical="center" wrapText="1"/>
      <protection/>
    </xf>
    <xf numFmtId="171" fontId="42" fillId="0" borderId="0" xfId="47" applyFont="1" applyAlignment="1">
      <alignment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top" wrapText="1"/>
      <protection/>
    </xf>
    <xf numFmtId="171" fontId="42" fillId="0" borderId="0" xfId="47" applyFont="1" applyFill="1" applyAlignment="1">
      <alignment/>
    </xf>
    <xf numFmtId="3" fontId="6" fillId="34" borderId="17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34" borderId="12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center" wrapText="1"/>
      <protection/>
    </xf>
    <xf numFmtId="0" fontId="43" fillId="33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tabSelected="1" zoomScale="95" zoomScaleNormal="95" zoomScalePageLayoutView="0" workbookViewId="0" topLeftCell="A22">
      <selection activeCell="G43" sqref="G43"/>
    </sheetView>
  </sheetViews>
  <sheetFormatPr defaultColWidth="11.421875" defaultRowHeight="15"/>
  <cols>
    <col min="1" max="1" width="1.8515625" style="0" customWidth="1"/>
    <col min="2" max="2" width="2.57421875" style="0" customWidth="1"/>
    <col min="3" max="3" width="1.28515625" style="0" customWidth="1"/>
    <col min="4" max="4" width="3.00390625" style="0" customWidth="1"/>
    <col min="6" max="6" width="31.8515625" style="0" customWidth="1"/>
    <col min="7" max="7" width="16.421875" style="0" bestFit="1" customWidth="1"/>
    <col min="8" max="8" width="17.00390625" style="0" customWidth="1"/>
    <col min="9" max="11" width="16.421875" style="0" bestFit="1" customWidth="1"/>
    <col min="12" max="12" width="14.7109375" style="0" bestFit="1" customWidth="1"/>
    <col min="14" max="14" width="18.28125" style="22" bestFit="1" customWidth="1"/>
    <col min="15" max="24" width="11.421875" style="22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1"/>
      <c r="B2" s="2"/>
      <c r="C2" s="2"/>
      <c r="D2" s="2"/>
      <c r="E2" s="2"/>
      <c r="F2" s="31" t="s">
        <v>37</v>
      </c>
      <c r="G2" s="31"/>
      <c r="H2" s="31"/>
      <c r="I2" s="31"/>
      <c r="J2" s="31"/>
      <c r="K2" s="31"/>
      <c r="L2" s="2"/>
      <c r="M2" s="1"/>
    </row>
    <row r="3" spans="1:13" ht="14.25" customHeight="1">
      <c r="A3" s="1"/>
      <c r="B3" s="2"/>
      <c r="C3" s="2"/>
      <c r="D3" s="2"/>
      <c r="E3" s="2"/>
      <c r="F3" s="31" t="s">
        <v>0</v>
      </c>
      <c r="G3" s="31"/>
      <c r="H3" s="31"/>
      <c r="I3" s="31"/>
      <c r="J3" s="31"/>
      <c r="K3" s="31"/>
      <c r="L3" s="2"/>
      <c r="M3" s="1"/>
    </row>
    <row r="4" spans="1:13" ht="14.25" customHeight="1">
      <c r="A4" s="1"/>
      <c r="B4" s="2"/>
      <c r="C4" s="2"/>
      <c r="D4" s="2"/>
      <c r="E4" s="2"/>
      <c r="F4" s="31" t="s">
        <v>36</v>
      </c>
      <c r="G4" s="31"/>
      <c r="H4" s="31"/>
      <c r="I4" s="31"/>
      <c r="J4" s="31"/>
      <c r="K4" s="31"/>
      <c r="L4" s="2"/>
      <c r="M4" s="1"/>
    </row>
    <row r="5" spans="1:13" ht="14.25" customHeight="1">
      <c r="A5" s="1"/>
      <c r="B5" s="2"/>
      <c r="C5" s="2"/>
      <c r="D5" s="2"/>
      <c r="E5" s="2"/>
      <c r="F5" s="31" t="s">
        <v>1</v>
      </c>
      <c r="G5" s="31"/>
      <c r="H5" s="31"/>
      <c r="I5" s="31"/>
      <c r="J5" s="31"/>
      <c r="K5" s="31"/>
      <c r="L5" s="2"/>
      <c r="M5" s="1"/>
    </row>
    <row r="6" spans="1:13" ht="14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</row>
    <row r="7" spans="1:13" ht="15" customHeight="1">
      <c r="A7" s="1"/>
      <c r="B7" s="32" t="s">
        <v>2</v>
      </c>
      <c r="C7" s="32"/>
      <c r="D7" s="32"/>
      <c r="E7" s="32"/>
      <c r="F7" s="32"/>
      <c r="G7" s="33" t="s">
        <v>3</v>
      </c>
      <c r="H7" s="33"/>
      <c r="I7" s="33"/>
      <c r="J7" s="33"/>
      <c r="K7" s="33"/>
      <c r="L7" s="34" t="s">
        <v>4</v>
      </c>
      <c r="M7" s="1"/>
    </row>
    <row r="8" spans="1:13" ht="20.25">
      <c r="A8" s="1"/>
      <c r="B8" s="32"/>
      <c r="C8" s="32"/>
      <c r="D8" s="32"/>
      <c r="E8" s="32"/>
      <c r="F8" s="32"/>
      <c r="G8" s="3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34"/>
      <c r="M8" s="1"/>
    </row>
    <row r="9" spans="1:13" ht="14.25">
      <c r="A9" s="1"/>
      <c r="B9" s="32"/>
      <c r="C9" s="32"/>
      <c r="D9" s="32"/>
      <c r="E9" s="32"/>
      <c r="F9" s="32"/>
      <c r="G9" s="5" t="s">
        <v>10</v>
      </c>
      <c r="H9" s="6" t="s">
        <v>11</v>
      </c>
      <c r="I9" s="6" t="s">
        <v>12</v>
      </c>
      <c r="J9" s="6" t="s">
        <v>13</v>
      </c>
      <c r="K9" s="6" t="s">
        <v>14</v>
      </c>
      <c r="L9" s="7" t="s">
        <v>15</v>
      </c>
      <c r="M9" s="1"/>
    </row>
    <row r="10" spans="1:13" ht="14.25">
      <c r="A10" s="1"/>
      <c r="B10" s="8"/>
      <c r="C10" s="30" t="s">
        <v>16</v>
      </c>
      <c r="D10" s="30"/>
      <c r="E10" s="30"/>
      <c r="F10" s="30"/>
      <c r="G10" s="9">
        <v>2407716700001</v>
      </c>
      <c r="H10" s="9">
        <v>0</v>
      </c>
      <c r="I10" s="9">
        <f>G10+H10</f>
        <v>2407716700001</v>
      </c>
      <c r="J10" s="9">
        <v>2716219103641</v>
      </c>
      <c r="K10" s="10">
        <f>J10</f>
        <v>2716219103641</v>
      </c>
      <c r="L10" s="28">
        <f>K10-G10</f>
        <v>308502403640</v>
      </c>
      <c r="M10" s="1"/>
    </row>
    <row r="11" spans="1:13" ht="14.25">
      <c r="A11" s="1"/>
      <c r="B11" s="8"/>
      <c r="C11" s="30" t="s">
        <v>17</v>
      </c>
      <c r="D11" s="30"/>
      <c r="E11" s="30"/>
      <c r="F11" s="30"/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1">
        <v>0</v>
      </c>
      <c r="M11" s="1"/>
    </row>
    <row r="12" spans="1:13" ht="14.25">
      <c r="A12" s="1"/>
      <c r="B12" s="8"/>
      <c r="C12" s="30" t="s">
        <v>18</v>
      </c>
      <c r="D12" s="30"/>
      <c r="E12" s="30"/>
      <c r="F12" s="30"/>
      <c r="G12" s="9">
        <v>31700000</v>
      </c>
      <c r="H12" s="9">
        <v>0</v>
      </c>
      <c r="I12" s="9">
        <f aca="true" t="shared" si="0" ref="I12:I19">G12+H12</f>
        <v>31700000</v>
      </c>
      <c r="J12" s="9">
        <v>47702072</v>
      </c>
      <c r="K12" s="10">
        <f aca="true" t="shared" si="1" ref="K12:K19">J12</f>
        <v>47702072</v>
      </c>
      <c r="L12" s="11">
        <f>K12-G12</f>
        <v>16002072</v>
      </c>
      <c r="M12" s="1"/>
    </row>
    <row r="13" spans="1:13" ht="14.25">
      <c r="A13" s="1"/>
      <c r="B13" s="8"/>
      <c r="C13" s="30" t="s">
        <v>19</v>
      </c>
      <c r="D13" s="30"/>
      <c r="E13" s="30"/>
      <c r="F13" s="30"/>
      <c r="G13" s="9">
        <v>41761635372</v>
      </c>
      <c r="H13" s="9">
        <v>0</v>
      </c>
      <c r="I13" s="9">
        <f t="shared" si="0"/>
        <v>41761635372</v>
      </c>
      <c r="J13" s="9">
        <v>55605885900</v>
      </c>
      <c r="K13" s="10">
        <f t="shared" si="1"/>
        <v>55605885900</v>
      </c>
      <c r="L13" s="11">
        <f>K13-G13</f>
        <v>13844250528</v>
      </c>
      <c r="M13" s="1"/>
    </row>
    <row r="14" spans="1:13" ht="14.25">
      <c r="A14" s="1"/>
      <c r="B14" s="8"/>
      <c r="C14" s="30" t="s">
        <v>20</v>
      </c>
      <c r="D14" s="30"/>
      <c r="E14" s="30"/>
      <c r="F14" s="30"/>
      <c r="G14" s="9">
        <f>+G15+G16</f>
        <v>5651261543</v>
      </c>
      <c r="H14" s="9">
        <v>0</v>
      </c>
      <c r="I14" s="9">
        <f t="shared" si="0"/>
        <v>5651261543</v>
      </c>
      <c r="J14" s="16">
        <f>SUM(J15:J16)</f>
        <v>19543603427</v>
      </c>
      <c r="K14" s="17">
        <f t="shared" si="1"/>
        <v>19543603427</v>
      </c>
      <c r="L14" s="11">
        <f>SUM(L15:L16)</f>
        <v>13892341884</v>
      </c>
      <c r="M14" s="1"/>
    </row>
    <row r="15" spans="1:13" ht="14.25">
      <c r="A15" s="1"/>
      <c r="B15" s="8"/>
      <c r="C15" s="2"/>
      <c r="D15" s="30" t="s">
        <v>21</v>
      </c>
      <c r="E15" s="30"/>
      <c r="F15" s="30"/>
      <c r="G15" s="9">
        <f>5651261543</f>
        <v>5651261543</v>
      </c>
      <c r="H15" s="9">
        <v>0</v>
      </c>
      <c r="I15" s="9">
        <f t="shared" si="0"/>
        <v>5651261543</v>
      </c>
      <c r="J15" s="9">
        <v>17704831699</v>
      </c>
      <c r="K15" s="10">
        <f t="shared" si="1"/>
        <v>17704831699</v>
      </c>
      <c r="L15" s="11">
        <f>K15-G15</f>
        <v>12053570156</v>
      </c>
      <c r="M15" s="1"/>
    </row>
    <row r="16" spans="1:13" ht="14.25">
      <c r="A16" s="1"/>
      <c r="B16" s="8"/>
      <c r="C16" s="2"/>
      <c r="D16" s="30" t="s">
        <v>22</v>
      </c>
      <c r="E16" s="30"/>
      <c r="F16" s="30"/>
      <c r="G16" s="9">
        <v>0</v>
      </c>
      <c r="H16" s="9">
        <v>0</v>
      </c>
      <c r="I16" s="9">
        <f t="shared" si="0"/>
        <v>0</v>
      </c>
      <c r="J16" s="9">
        <v>1838771728</v>
      </c>
      <c r="K16" s="10">
        <f t="shared" si="1"/>
        <v>1838771728</v>
      </c>
      <c r="L16" s="11">
        <f>K16-G16</f>
        <v>1838771728</v>
      </c>
      <c r="M16" s="1"/>
    </row>
    <row r="17" spans="1:13" ht="14.25">
      <c r="A17" s="1"/>
      <c r="B17" s="8"/>
      <c r="C17" s="30" t="s">
        <v>23</v>
      </c>
      <c r="D17" s="30"/>
      <c r="E17" s="30"/>
      <c r="F17" s="30"/>
      <c r="G17" s="9">
        <f>+G18+G19</f>
        <v>161743001083</v>
      </c>
      <c r="H17" s="9">
        <v>0</v>
      </c>
      <c r="I17" s="9">
        <f t="shared" si="0"/>
        <v>161743001083</v>
      </c>
      <c r="J17" s="16">
        <f>+J18+J19</f>
        <v>483775981139</v>
      </c>
      <c r="K17" s="17">
        <f t="shared" si="1"/>
        <v>483775981139</v>
      </c>
      <c r="L17" s="11">
        <f>SUM(L18:L19)</f>
        <v>322032980055</v>
      </c>
      <c r="M17" s="1"/>
    </row>
    <row r="18" spans="1:13" ht="14.25">
      <c r="A18" s="1"/>
      <c r="B18" s="8"/>
      <c r="C18" s="2"/>
      <c r="D18" s="30" t="s">
        <v>21</v>
      </c>
      <c r="E18" s="30"/>
      <c r="F18" s="30"/>
      <c r="G18" s="9">
        <f>161743001083-27800001</f>
        <v>161715201082</v>
      </c>
      <c r="H18" s="9">
        <v>0</v>
      </c>
      <c r="I18" s="9">
        <f t="shared" si="0"/>
        <v>161715201082</v>
      </c>
      <c r="J18" s="10">
        <v>394130773622</v>
      </c>
      <c r="K18" s="10">
        <f>483775981138-89645207517</f>
        <v>394130773621</v>
      </c>
      <c r="L18" s="11">
        <f>K18-G18</f>
        <v>232415572539</v>
      </c>
      <c r="M18" s="1"/>
    </row>
    <row r="19" spans="1:13" ht="14.25">
      <c r="A19" s="1"/>
      <c r="B19" s="8"/>
      <c r="C19" s="2"/>
      <c r="D19" s="30" t="s">
        <v>22</v>
      </c>
      <c r="E19" s="30"/>
      <c r="F19" s="30"/>
      <c r="G19" s="9">
        <v>27800001</v>
      </c>
      <c r="H19" s="9">
        <v>0</v>
      </c>
      <c r="I19" s="9">
        <f t="shared" si="0"/>
        <v>27800001</v>
      </c>
      <c r="J19" s="9">
        <v>89645207517</v>
      </c>
      <c r="K19" s="10">
        <f t="shared" si="1"/>
        <v>89645207517</v>
      </c>
      <c r="L19" s="11">
        <f>K19-G19</f>
        <v>89617407516</v>
      </c>
      <c r="M19" s="1"/>
    </row>
    <row r="20" spans="1:13" ht="14.25">
      <c r="A20" s="1"/>
      <c r="B20" s="8"/>
      <c r="C20" s="30" t="s">
        <v>24</v>
      </c>
      <c r="D20" s="30"/>
      <c r="E20" s="30"/>
      <c r="F20" s="30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1">
        <v>0</v>
      </c>
      <c r="M20" s="1"/>
    </row>
    <row r="21" spans="1:13" ht="14.25">
      <c r="A21" s="1"/>
      <c r="B21" s="8"/>
      <c r="C21" s="30" t="s">
        <v>25</v>
      </c>
      <c r="D21" s="30"/>
      <c r="E21" s="30"/>
      <c r="F21" s="30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1">
        <v>0</v>
      </c>
      <c r="M21" s="1"/>
    </row>
    <row r="22" spans="1:13" ht="14.25">
      <c r="A22" s="1"/>
      <c r="B22" s="8"/>
      <c r="C22" s="30" t="s">
        <v>26</v>
      </c>
      <c r="D22" s="30"/>
      <c r="E22" s="30"/>
      <c r="F22" s="30"/>
      <c r="G22" s="9">
        <v>485536000000</v>
      </c>
      <c r="H22" s="9">
        <v>0</v>
      </c>
      <c r="I22" s="9">
        <f>G22+H22</f>
        <v>485536000000</v>
      </c>
      <c r="J22" s="9">
        <v>307920439725</v>
      </c>
      <c r="K22" s="10">
        <f>J22</f>
        <v>307920439725</v>
      </c>
      <c r="L22" s="11">
        <f>K22-G22</f>
        <v>-177615560275</v>
      </c>
      <c r="M22" s="1"/>
    </row>
    <row r="23" spans="2:24" s="25" customFormat="1" ht="14.25">
      <c r="B23" s="26"/>
      <c r="C23" s="36" t="s">
        <v>27</v>
      </c>
      <c r="D23" s="36"/>
      <c r="E23" s="36"/>
      <c r="F23" s="36"/>
      <c r="G23" s="23">
        <v>535000000000</v>
      </c>
      <c r="H23" s="9">
        <v>0</v>
      </c>
      <c r="I23" s="23">
        <f>G23+H23</f>
        <v>535000000000</v>
      </c>
      <c r="J23" s="23">
        <v>607438250791</v>
      </c>
      <c r="K23" s="23">
        <f>J23</f>
        <v>607438250791</v>
      </c>
      <c r="L23" s="29">
        <f>K23-G23</f>
        <v>72438250791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13" ht="14.25">
      <c r="A24" s="1"/>
      <c r="B24" s="37" t="s">
        <v>28</v>
      </c>
      <c r="C24" s="37"/>
      <c r="D24" s="37"/>
      <c r="E24" s="37"/>
      <c r="F24" s="37"/>
      <c r="G24" s="12">
        <f>G10+G12+G13+G14+G17+G22+G23</f>
        <v>3637440297999</v>
      </c>
      <c r="H24" s="12">
        <v>0</v>
      </c>
      <c r="I24" s="12">
        <f>+I10+I12+I13++I14+I17+I22+I23</f>
        <v>3637440297999</v>
      </c>
      <c r="J24" s="12">
        <f>J10+J12+J13+J14+J17+J22+J23</f>
        <v>4190550966695</v>
      </c>
      <c r="K24" s="12">
        <f>K10+K12+K13+K14+K17+K22+K23</f>
        <v>4190550966695</v>
      </c>
      <c r="L24" s="21"/>
      <c r="M24" s="1"/>
    </row>
    <row r="25" spans="1:13" ht="14.25">
      <c r="A25" s="1"/>
      <c r="B25" s="38" t="s">
        <v>29</v>
      </c>
      <c r="C25" s="38"/>
      <c r="D25" s="38"/>
      <c r="E25" s="38"/>
      <c r="F25" s="38"/>
      <c r="G25" s="38"/>
      <c r="H25" s="38"/>
      <c r="I25" s="38"/>
      <c r="J25" s="35" t="s">
        <v>30</v>
      </c>
      <c r="K25" s="35"/>
      <c r="L25" s="15">
        <f>K24-G24</f>
        <v>553110668696</v>
      </c>
      <c r="M25" s="1"/>
    </row>
    <row r="26" spans="1:13" ht="14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14.25">
      <c r="A27" s="1"/>
      <c r="B27" s="32" t="s">
        <v>31</v>
      </c>
      <c r="C27" s="32"/>
      <c r="D27" s="32"/>
      <c r="E27" s="32"/>
      <c r="F27" s="32"/>
      <c r="G27" s="33" t="s">
        <v>3</v>
      </c>
      <c r="H27" s="33"/>
      <c r="I27" s="33"/>
      <c r="J27" s="33"/>
      <c r="K27" s="33"/>
      <c r="L27" s="34" t="s">
        <v>4</v>
      </c>
      <c r="M27" s="1"/>
    </row>
    <row r="28" spans="1:13" ht="20.25">
      <c r="A28" s="1"/>
      <c r="B28" s="32"/>
      <c r="C28" s="32"/>
      <c r="D28" s="32"/>
      <c r="E28" s="32"/>
      <c r="F28" s="32"/>
      <c r="G28" s="3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34"/>
      <c r="M28" s="1"/>
    </row>
    <row r="29" spans="1:13" ht="14.25">
      <c r="A29" s="1"/>
      <c r="B29" s="32"/>
      <c r="C29" s="32"/>
      <c r="D29" s="32"/>
      <c r="E29" s="32"/>
      <c r="F29" s="32"/>
      <c r="G29" s="5" t="s">
        <v>10</v>
      </c>
      <c r="H29" s="6" t="s">
        <v>11</v>
      </c>
      <c r="I29" s="6" t="s">
        <v>12</v>
      </c>
      <c r="J29" s="6" t="s">
        <v>13</v>
      </c>
      <c r="K29" s="6" t="s">
        <v>14</v>
      </c>
      <c r="L29" s="7" t="s">
        <v>15</v>
      </c>
      <c r="M29" s="1"/>
    </row>
    <row r="30" spans="1:13" ht="14.25">
      <c r="A30" s="1"/>
      <c r="B30" s="8"/>
      <c r="C30" s="39" t="s">
        <v>32</v>
      </c>
      <c r="D30" s="39"/>
      <c r="E30" s="39"/>
      <c r="F30" s="39"/>
      <c r="G30" s="16">
        <f>G31+G32+G33+G34+G37+G41</f>
        <v>3102440297999</v>
      </c>
      <c r="H30" s="16">
        <v>0</v>
      </c>
      <c r="I30" s="16">
        <f>I31+I32+I33+I34+I37+I41</f>
        <v>3102440297999</v>
      </c>
      <c r="J30" s="16">
        <f>+J31+J32+J33+J34+J37+J41</f>
        <v>3583112715904</v>
      </c>
      <c r="K30" s="17">
        <f>K31+K32+K33+K34+K37+K41</f>
        <v>3583112715904</v>
      </c>
      <c r="L30" s="18">
        <f>K30-G30</f>
        <v>480672417905</v>
      </c>
      <c r="M30" s="1"/>
    </row>
    <row r="31" spans="1:13" ht="14.25">
      <c r="A31" s="1"/>
      <c r="B31" s="8"/>
      <c r="C31" s="2"/>
      <c r="D31" s="30" t="s">
        <v>16</v>
      </c>
      <c r="E31" s="30"/>
      <c r="F31" s="30"/>
      <c r="G31" s="9">
        <f>G10</f>
        <v>2407716700001</v>
      </c>
      <c r="H31" s="9">
        <v>0</v>
      </c>
      <c r="I31" s="9">
        <f>G31-H31</f>
        <v>2407716700001</v>
      </c>
      <c r="J31" s="9">
        <f>J10</f>
        <v>2716219103641</v>
      </c>
      <c r="K31" s="10">
        <f>J31</f>
        <v>2716219103641</v>
      </c>
      <c r="L31" s="11">
        <f>K31-G31</f>
        <v>308502403640</v>
      </c>
      <c r="M31" s="1"/>
    </row>
    <row r="32" spans="1:13" ht="14.25">
      <c r="A32" s="1"/>
      <c r="B32" s="8"/>
      <c r="C32" s="2"/>
      <c r="D32" s="30" t="s">
        <v>18</v>
      </c>
      <c r="E32" s="30"/>
      <c r="F32" s="30"/>
      <c r="G32" s="9">
        <f>G12</f>
        <v>31700000</v>
      </c>
      <c r="H32" s="9">
        <v>0</v>
      </c>
      <c r="I32" s="9">
        <f>G32-H32</f>
        <v>31700000</v>
      </c>
      <c r="J32" s="9">
        <f>J12</f>
        <v>47702072</v>
      </c>
      <c r="K32" s="10">
        <f>J32</f>
        <v>47702072</v>
      </c>
      <c r="L32" s="11">
        <f>K32-G32</f>
        <v>16002072</v>
      </c>
      <c r="M32" s="1"/>
    </row>
    <row r="33" spans="1:13" ht="14.25">
      <c r="A33" s="1"/>
      <c r="B33" s="8"/>
      <c r="C33" s="2"/>
      <c r="D33" s="30" t="s">
        <v>19</v>
      </c>
      <c r="E33" s="30"/>
      <c r="F33" s="30"/>
      <c r="G33" s="9">
        <f>G13</f>
        <v>41761635372</v>
      </c>
      <c r="H33" s="9">
        <v>0</v>
      </c>
      <c r="I33" s="9">
        <f>G33-H33</f>
        <v>41761635372</v>
      </c>
      <c r="J33" s="9">
        <f>J13</f>
        <v>55605885900</v>
      </c>
      <c r="K33" s="10">
        <f>J33</f>
        <v>55605885900</v>
      </c>
      <c r="L33" s="11">
        <f>K33-G33</f>
        <v>13844250528</v>
      </c>
      <c r="M33" s="1"/>
    </row>
    <row r="34" spans="1:13" ht="14.25">
      <c r="A34" s="1"/>
      <c r="B34" s="8"/>
      <c r="C34" s="2"/>
      <c r="D34" s="30" t="s">
        <v>20</v>
      </c>
      <c r="E34" s="30"/>
      <c r="F34" s="30"/>
      <c r="G34" s="9">
        <f>+G35+G36</f>
        <v>5651261543</v>
      </c>
      <c r="H34" s="9">
        <v>0</v>
      </c>
      <c r="I34" s="9">
        <f>SUM(I35:I36)</f>
        <v>5651261543</v>
      </c>
      <c r="J34" s="9">
        <f>SUM(J35:J36)</f>
        <v>19543603427</v>
      </c>
      <c r="K34" s="10">
        <f>SUM(K35:K36)</f>
        <v>19543603427</v>
      </c>
      <c r="L34" s="11">
        <f>SUM(L35:L36)</f>
        <v>13892341884</v>
      </c>
      <c r="M34" s="1"/>
    </row>
    <row r="35" spans="1:13" ht="14.25">
      <c r="A35" s="1"/>
      <c r="B35" s="8"/>
      <c r="C35" s="2"/>
      <c r="D35" s="2"/>
      <c r="E35" s="30" t="s">
        <v>21</v>
      </c>
      <c r="F35" s="30"/>
      <c r="G35" s="9">
        <f>G15</f>
        <v>5651261543</v>
      </c>
      <c r="H35" s="9">
        <v>0</v>
      </c>
      <c r="I35" s="9">
        <f>G35-H35</f>
        <v>5651261543</v>
      </c>
      <c r="J35" s="9">
        <f>J15</f>
        <v>17704831699</v>
      </c>
      <c r="K35" s="10">
        <f>J35</f>
        <v>17704831699</v>
      </c>
      <c r="L35" s="11">
        <f>K35-G35</f>
        <v>12053570156</v>
      </c>
      <c r="M35" s="1"/>
    </row>
    <row r="36" spans="1:13" ht="14.25">
      <c r="A36" s="1"/>
      <c r="B36" s="8"/>
      <c r="C36" s="2"/>
      <c r="D36" s="2"/>
      <c r="E36" s="30" t="s">
        <v>22</v>
      </c>
      <c r="F36" s="30"/>
      <c r="G36" s="9">
        <v>0</v>
      </c>
      <c r="H36" s="9">
        <v>0</v>
      </c>
      <c r="I36" s="9">
        <f>G36-H36</f>
        <v>0</v>
      </c>
      <c r="J36" s="9">
        <f>J16</f>
        <v>1838771728</v>
      </c>
      <c r="K36" s="10">
        <f>J36</f>
        <v>1838771728</v>
      </c>
      <c r="L36" s="11">
        <f>K36-G36</f>
        <v>1838771728</v>
      </c>
      <c r="M36" s="1"/>
    </row>
    <row r="37" spans="1:13" ht="14.25">
      <c r="A37" s="1"/>
      <c r="B37" s="8"/>
      <c r="C37" s="2"/>
      <c r="D37" s="30" t="s">
        <v>23</v>
      </c>
      <c r="E37" s="30"/>
      <c r="F37" s="30"/>
      <c r="G37" s="9">
        <f>SUM(G38:G39)</f>
        <v>161743001083</v>
      </c>
      <c r="H37" s="9">
        <v>0</v>
      </c>
      <c r="I37" s="9">
        <f>SUM(I38:I39)</f>
        <v>161743001083</v>
      </c>
      <c r="J37" s="9">
        <f>SUM(J38:J39)</f>
        <v>483775981139</v>
      </c>
      <c r="K37" s="10">
        <f>SUM(K38:K39)</f>
        <v>483775981139</v>
      </c>
      <c r="L37" s="11">
        <f>SUM(L38:L39)</f>
        <v>322032980056</v>
      </c>
      <c r="M37" s="1"/>
    </row>
    <row r="38" spans="1:13" ht="14.25">
      <c r="A38" s="1"/>
      <c r="B38" s="8"/>
      <c r="C38" s="2"/>
      <c r="D38" s="2"/>
      <c r="E38" s="30" t="s">
        <v>21</v>
      </c>
      <c r="F38" s="30"/>
      <c r="G38" s="9">
        <f>G18</f>
        <v>161715201082</v>
      </c>
      <c r="H38" s="9">
        <v>0</v>
      </c>
      <c r="I38" s="9">
        <f>G38-H38</f>
        <v>161715201082</v>
      </c>
      <c r="J38" s="9">
        <f>J18</f>
        <v>394130773622</v>
      </c>
      <c r="K38" s="10">
        <f>J38</f>
        <v>394130773622</v>
      </c>
      <c r="L38" s="11">
        <f>K38-G38</f>
        <v>232415572540</v>
      </c>
      <c r="M38" s="1"/>
    </row>
    <row r="39" spans="1:13" ht="14.25">
      <c r="A39" s="1"/>
      <c r="B39" s="8"/>
      <c r="C39" s="2"/>
      <c r="D39" s="2"/>
      <c r="E39" s="30" t="s">
        <v>22</v>
      </c>
      <c r="F39" s="30"/>
      <c r="G39" s="9">
        <f>G19</f>
        <v>27800001</v>
      </c>
      <c r="H39" s="9">
        <v>0</v>
      </c>
      <c r="I39" s="9">
        <f>G39-H39</f>
        <v>27800001</v>
      </c>
      <c r="J39" s="9">
        <f>J19</f>
        <v>89645207517</v>
      </c>
      <c r="K39" s="10">
        <f>J39</f>
        <v>89645207517</v>
      </c>
      <c r="L39" s="11">
        <f>K39-G39</f>
        <v>89617407516</v>
      </c>
      <c r="M39" s="1"/>
    </row>
    <row r="40" spans="1:13" ht="14.25">
      <c r="A40" s="1"/>
      <c r="B40" s="8"/>
      <c r="C40" s="2"/>
      <c r="D40" s="30" t="s">
        <v>25</v>
      </c>
      <c r="E40" s="30"/>
      <c r="F40" s="30"/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1">
        <v>0</v>
      </c>
      <c r="M40" s="1"/>
    </row>
    <row r="41" spans="1:13" ht="14.25">
      <c r="A41" s="1"/>
      <c r="B41" s="8"/>
      <c r="C41" s="2"/>
      <c r="D41" s="30" t="s">
        <v>26</v>
      </c>
      <c r="E41" s="30"/>
      <c r="F41" s="30"/>
      <c r="G41" s="9">
        <f>G22</f>
        <v>485536000000</v>
      </c>
      <c r="H41" s="9">
        <v>0</v>
      </c>
      <c r="I41" s="9">
        <f>G41-H41</f>
        <v>485536000000</v>
      </c>
      <c r="J41" s="9">
        <f>J22</f>
        <v>307920439725</v>
      </c>
      <c r="K41" s="10">
        <f>J41</f>
        <v>307920439725</v>
      </c>
      <c r="L41" s="11">
        <f>K41-G41</f>
        <v>-177615560275</v>
      </c>
      <c r="M41" s="1"/>
    </row>
    <row r="42" spans="1:13" ht="14.25">
      <c r="A42" s="1"/>
      <c r="B42" s="8"/>
      <c r="C42" s="39" t="s">
        <v>33</v>
      </c>
      <c r="D42" s="39"/>
      <c r="E42" s="39"/>
      <c r="F42" s="39"/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8">
        <v>0</v>
      </c>
      <c r="M42" s="1"/>
    </row>
    <row r="43" spans="1:13" ht="14.25">
      <c r="A43" s="1"/>
      <c r="B43" s="8"/>
      <c r="C43" s="2"/>
      <c r="D43" s="30" t="s">
        <v>17</v>
      </c>
      <c r="E43" s="30"/>
      <c r="F43" s="30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1">
        <v>0</v>
      </c>
      <c r="M43" s="1"/>
    </row>
    <row r="44" spans="1:13" ht="14.25">
      <c r="A44" s="1"/>
      <c r="B44" s="8"/>
      <c r="C44" s="2"/>
      <c r="D44" s="30" t="s">
        <v>24</v>
      </c>
      <c r="E44" s="30"/>
      <c r="F44" s="30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1">
        <v>0</v>
      </c>
      <c r="M44" s="1"/>
    </row>
    <row r="45" spans="1:13" ht="14.25">
      <c r="A45" s="1"/>
      <c r="B45" s="8"/>
      <c r="C45" s="2"/>
      <c r="D45" s="30" t="s">
        <v>26</v>
      </c>
      <c r="E45" s="30"/>
      <c r="F45" s="30"/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1">
        <v>0</v>
      </c>
      <c r="M45" s="1"/>
    </row>
    <row r="46" spans="1:13" ht="14.25">
      <c r="A46" s="1"/>
      <c r="B46" s="8"/>
      <c r="C46" s="39" t="s">
        <v>34</v>
      </c>
      <c r="D46" s="39"/>
      <c r="E46" s="39"/>
      <c r="F46" s="39"/>
      <c r="G46" s="16">
        <f aca="true" t="shared" si="2" ref="G46:L46">+G47</f>
        <v>535000000000</v>
      </c>
      <c r="H46" s="16">
        <f t="shared" si="2"/>
        <v>0</v>
      </c>
      <c r="I46" s="16">
        <f t="shared" si="2"/>
        <v>535000000000</v>
      </c>
      <c r="J46" s="16">
        <f t="shared" si="2"/>
        <v>607438250791</v>
      </c>
      <c r="K46" s="17">
        <f t="shared" si="2"/>
        <v>607438250791</v>
      </c>
      <c r="L46" s="18">
        <f t="shared" si="2"/>
        <v>72438250791</v>
      </c>
      <c r="M46" s="1"/>
    </row>
    <row r="47" spans="1:13" ht="14.25">
      <c r="A47" s="1"/>
      <c r="B47" s="8"/>
      <c r="C47" s="2"/>
      <c r="D47" s="30" t="s">
        <v>27</v>
      </c>
      <c r="E47" s="30"/>
      <c r="F47" s="30"/>
      <c r="G47" s="23">
        <v>535000000000</v>
      </c>
      <c r="H47" s="9">
        <v>0</v>
      </c>
      <c r="I47" s="23">
        <f>G47+H47</f>
        <v>535000000000</v>
      </c>
      <c r="J47" s="23">
        <v>607438250791</v>
      </c>
      <c r="K47" s="23">
        <f>J47</f>
        <v>607438250791</v>
      </c>
      <c r="L47" s="24">
        <f>K47-G47</f>
        <v>72438250791</v>
      </c>
      <c r="M47" s="1"/>
    </row>
    <row r="48" spans="1:13" ht="14.25">
      <c r="A48" s="1"/>
      <c r="B48" s="37" t="s">
        <v>28</v>
      </c>
      <c r="C48" s="37"/>
      <c r="D48" s="37"/>
      <c r="E48" s="37"/>
      <c r="F48" s="37"/>
      <c r="G48" s="12">
        <f>G30+G42+G46</f>
        <v>3637440297999</v>
      </c>
      <c r="H48" s="12">
        <f>H30+H42+H46</f>
        <v>0</v>
      </c>
      <c r="I48" s="12">
        <f>+I30+I42+I46</f>
        <v>3637440297999</v>
      </c>
      <c r="J48" s="12">
        <f>J30+J42+J46</f>
        <v>4190550966695</v>
      </c>
      <c r="K48" s="13">
        <f>K30+K42+K46</f>
        <v>4190550966695</v>
      </c>
      <c r="L48" s="14"/>
      <c r="M48" s="1"/>
    </row>
    <row r="49" spans="1:13" ht="14.25">
      <c r="A49" s="1"/>
      <c r="B49" s="38" t="s">
        <v>29</v>
      </c>
      <c r="C49" s="38"/>
      <c r="D49" s="38"/>
      <c r="E49" s="38"/>
      <c r="F49" s="38"/>
      <c r="G49" s="38"/>
      <c r="H49" s="38"/>
      <c r="I49" s="38"/>
      <c r="J49" s="35" t="s">
        <v>30</v>
      </c>
      <c r="K49" s="35"/>
      <c r="L49" s="19">
        <f>+L30+L42+L46</f>
        <v>553110668696</v>
      </c>
      <c r="M49" s="1"/>
    </row>
    <row r="50" spans="1:13" ht="14.25">
      <c r="A50" s="1"/>
      <c r="B50" s="40" t="s">
        <v>35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1"/>
    </row>
    <row r="51" spans="1:13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4" spans="7:12" ht="14.25">
      <c r="G54" s="20"/>
      <c r="H54" s="20"/>
      <c r="I54" s="20"/>
      <c r="J54" s="20"/>
      <c r="K54" s="20"/>
      <c r="L54" s="20"/>
    </row>
    <row r="58" spans="7:12" ht="14.25">
      <c r="G58" s="20"/>
      <c r="H58" s="20"/>
      <c r="I58" s="20"/>
      <c r="J58" s="20"/>
      <c r="K58" s="20"/>
      <c r="L58" s="20"/>
    </row>
  </sheetData>
  <sheetProtection/>
  <mergeCells count="49">
    <mergeCell ref="C42:F42"/>
    <mergeCell ref="D43:F43"/>
    <mergeCell ref="D32:F32"/>
    <mergeCell ref="B50:L50"/>
    <mergeCell ref="D45:F45"/>
    <mergeCell ref="C46:F46"/>
    <mergeCell ref="D47:F47"/>
    <mergeCell ref="B48:F48"/>
    <mergeCell ref="B49:I49"/>
    <mergeCell ref="J49:K49"/>
    <mergeCell ref="D44:F44"/>
    <mergeCell ref="D33:F33"/>
    <mergeCell ref="D34:F34"/>
    <mergeCell ref="E35:F35"/>
    <mergeCell ref="E36:F36"/>
    <mergeCell ref="D37:F37"/>
    <mergeCell ref="E38:F38"/>
    <mergeCell ref="E39:F39"/>
    <mergeCell ref="D40:F40"/>
    <mergeCell ref="D41:F41"/>
    <mergeCell ref="C23:F23"/>
    <mergeCell ref="B24:F24"/>
    <mergeCell ref="B25:I25"/>
    <mergeCell ref="L27:L28"/>
    <mergeCell ref="C30:F30"/>
    <mergeCell ref="D31:F31"/>
    <mergeCell ref="C17:F17"/>
    <mergeCell ref="D18:F18"/>
    <mergeCell ref="D19:F19"/>
    <mergeCell ref="C20:F20"/>
    <mergeCell ref="C21:F21"/>
    <mergeCell ref="C22:F22"/>
    <mergeCell ref="L7:L8"/>
    <mergeCell ref="C10:F10"/>
    <mergeCell ref="C11:F11"/>
    <mergeCell ref="C12:F12"/>
    <mergeCell ref="C13:F13"/>
    <mergeCell ref="B27:F29"/>
    <mergeCell ref="G27:K27"/>
    <mergeCell ref="J25:K25"/>
    <mergeCell ref="D15:F15"/>
    <mergeCell ref="D16:F16"/>
    <mergeCell ref="C14:F14"/>
    <mergeCell ref="F2:K2"/>
    <mergeCell ref="F3:K3"/>
    <mergeCell ref="F4:K4"/>
    <mergeCell ref="F5:K5"/>
    <mergeCell ref="B7:F9"/>
    <mergeCell ref="G7:K7"/>
  </mergeCells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diana_villalobos</cp:lastModifiedBy>
  <cp:lastPrinted>2017-04-18T01:02:55Z</cp:lastPrinted>
  <dcterms:created xsi:type="dcterms:W3CDTF">2016-04-14T02:05:26Z</dcterms:created>
  <dcterms:modified xsi:type="dcterms:W3CDTF">2017-04-18T01:03:24Z</dcterms:modified>
  <cp:category/>
  <cp:version/>
  <cp:contentType/>
  <cp:contentStatus/>
</cp:coreProperties>
</file>