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5200" windowHeight="11985" activeTab="0"/>
  </bookViews>
  <sheets>
    <sheet name="Hoja1" sheetId="1" r:id="rId1"/>
  </sheets>
  <definedNames>
    <definedName name="_xlnm.Print_Area" localSheetId="0">'Hoja1'!$A$1:$Q$151</definedName>
    <definedName name="FORM">'Hoja1'!$A$154</definedName>
    <definedName name="_xlnm.Print_Titles" localSheetId="0">'Hoja1'!$1:$11</definedName>
  </definedNames>
  <calcPr fullCalcOnLoad="1"/>
</workbook>
</file>

<file path=xl/sharedStrings.xml><?xml version="1.0" encoding="utf-8"?>
<sst xmlns="http://schemas.openxmlformats.org/spreadsheetml/2006/main" count="261" uniqueCount="166">
  <si>
    <t>Acumulada</t>
  </si>
  <si>
    <t>Acumulado</t>
  </si>
  <si>
    <t>*</t>
  </si>
  <si>
    <t>No.</t>
  </si>
  <si>
    <t>Estado del Proyecto</t>
  </si>
  <si>
    <t>Estimada</t>
  </si>
  <si>
    <t>Realizada</t>
  </si>
  <si>
    <t>%</t>
  </si>
  <si>
    <t>(1)</t>
  </si>
  <si>
    <t>(2)</t>
  </si>
  <si>
    <t>(3)</t>
  </si>
  <si>
    <t>(4)</t>
  </si>
  <si>
    <t>(5)</t>
  </si>
  <si>
    <t>(6)=(3+5)</t>
  </si>
  <si>
    <t>(7)=(6/2)</t>
  </si>
  <si>
    <t>(8)</t>
  </si>
  <si>
    <t>(9)</t>
  </si>
  <si>
    <t>(10)</t>
  </si>
  <si>
    <t>(11)=(8+10)</t>
  </si>
  <si>
    <t>AVANCE FINANCIERO Y FÍSICO DE PROYECTOS DE INFRAESTRUCTURA PRODUCTIVA DE LARGO PLAZO EN CONSTRUCCIÓN</t>
  </si>
  <si>
    <t>COMISIÓN FEDERAL DE ELECTRICIDAD</t>
  </si>
  <si>
    <t>Costo</t>
  </si>
  <si>
    <t>Total</t>
  </si>
  <si>
    <t>Autorizado</t>
  </si>
  <si>
    <t>Avance Financiero de la Inversión Financiada</t>
  </si>
  <si>
    <t>% Avance Físico</t>
  </si>
  <si>
    <t>Nombre del Proyecto</t>
  </si>
  <si>
    <t>(Millones de Dólares)</t>
  </si>
  <si>
    <t>Estimado</t>
  </si>
  <si>
    <t>Realizado</t>
  </si>
  <si>
    <t>CUENTA PÚBLICA 2015</t>
  </si>
  <si>
    <t>2014</t>
  </si>
  <si>
    <t>TOTAL</t>
  </si>
  <si>
    <t>Aprobados en Ejercicios Fiscales Anteriores</t>
  </si>
  <si>
    <t>Inversión Directa</t>
  </si>
  <si>
    <t>Aprobados en 2002</t>
  </si>
  <si>
    <t>Varias (Cierre y otras)</t>
  </si>
  <si>
    <t>SLT 706 Sistemas Norte</t>
  </si>
  <si>
    <t>Aprobados para 2003</t>
  </si>
  <si>
    <t>Aprobados en 2004</t>
  </si>
  <si>
    <t>Aprobados 2005</t>
  </si>
  <si>
    <t>Aprobados 2006</t>
  </si>
  <si>
    <t>CC Agua Prieta II (con campo solar)</t>
  </si>
  <si>
    <t>Construcción</t>
  </si>
  <si>
    <t>SE 1116 Transformación del Noreste</t>
  </si>
  <si>
    <t>Terminado Totalmente</t>
  </si>
  <si>
    <t xml:space="preserve">SE 1128 Centro Sur   </t>
  </si>
  <si>
    <t>SLT 1114 Transmisión y Transformación del Oriental</t>
  </si>
  <si>
    <t>Aprobados en 2007</t>
  </si>
  <si>
    <t>SE 1202 Suministro de Energía a la Zona Manzanillo</t>
  </si>
  <si>
    <t>SE 1211 NORESTE - CENTRAL</t>
  </si>
  <si>
    <t xml:space="preserve">SE 1210 NORTE - NOROESTE   </t>
  </si>
  <si>
    <t>SLT 1201 Transmisión y Transformación de Baja California</t>
  </si>
  <si>
    <t>CCI CI Guerrero Negro III</t>
  </si>
  <si>
    <t xml:space="preserve">CT TG Baja California II   </t>
  </si>
  <si>
    <t>Aprobados en 2008</t>
  </si>
  <si>
    <t>SLT    1302 Transformación del Noreste</t>
  </si>
  <si>
    <t>LT 1313 Red de Transmisión Asociada al CC Baja California III</t>
  </si>
  <si>
    <t xml:space="preserve">SE 1323 DISTRIBUCIÓN SUR   </t>
  </si>
  <si>
    <t xml:space="preserve">SE 1322 DISTRIBUCIÓN CENTRO   </t>
  </si>
  <si>
    <t xml:space="preserve">SE 1320 DISTRIBUCIÓN NOROESTE   </t>
  </si>
  <si>
    <t>Aprobados en 2009</t>
  </si>
  <si>
    <t xml:space="preserve">SLT 1405 Subest y Líneas de Transmisión de las Áreas Sureste   </t>
  </si>
  <si>
    <t>SE 1421 DISTRIBUCIÓN SUR</t>
  </si>
  <si>
    <t>RM CT Altamira Unidades 1 y 2</t>
  </si>
  <si>
    <t>Aprobados en 2010</t>
  </si>
  <si>
    <t>SE 1521 DISTRIBUCIÓN SUR</t>
  </si>
  <si>
    <t>Aprobados en 2011</t>
  </si>
  <si>
    <t>Por Licitar sin cambio de alcance</t>
  </si>
  <si>
    <t>SLT 1604 Transmisión Ayotla-Chalco</t>
  </si>
  <si>
    <t xml:space="preserve">CCI Guerrero Negro IV   </t>
  </si>
  <si>
    <t>LT Red de Transmisión Asociada a la CI Guerrero Negro IV</t>
  </si>
  <si>
    <t>SE 1621 Distribución Norte-Sur</t>
  </si>
  <si>
    <t>SE 1620 Distribución Valle de México</t>
  </si>
  <si>
    <t>Aprobados en 2012</t>
  </si>
  <si>
    <t>RM CT José López Portillo</t>
  </si>
  <si>
    <t>SLT 1721 DISTRIBUCIÓN NORTE</t>
  </si>
  <si>
    <t>LT    Red de Transmisión Asociada al CC Noreste</t>
  </si>
  <si>
    <t>Fallo y Adjudicación</t>
  </si>
  <si>
    <t>LT    Red de Transmisión Asociada al CC Norte III</t>
  </si>
  <si>
    <t>CG Los Humeros III</t>
  </si>
  <si>
    <t>Varias (Licitación y construcción)</t>
  </si>
  <si>
    <t>CCI    Baja California Sur V</t>
  </si>
  <si>
    <t>SLT 1722 Distribución Sur</t>
  </si>
  <si>
    <t>CH Chicoasén II</t>
  </si>
  <si>
    <t>290    LT    Red de transmisión asociada a la CH Chicoasén II</t>
  </si>
  <si>
    <t>SE  1701 Subestación Chimalpa Dos</t>
  </si>
  <si>
    <t>Aprobados en 2013</t>
  </si>
  <si>
    <t>CC    Guaymas II</t>
  </si>
  <si>
    <t>LT    Red de Transmisión Asociada al CC Guaymas II</t>
  </si>
  <si>
    <t>CC    Valle de México II</t>
  </si>
  <si>
    <t>300    LT    Red de Transmisión Asociada al CC Topolobampo III</t>
  </si>
  <si>
    <t>LT    Red de Trans Asoc a la 2a Temp Abierta y Sureste III IV V VI</t>
  </si>
  <si>
    <t>SE  1801 Subestaciones Baja - Noroeste</t>
  </si>
  <si>
    <t>SE  1803 Subestaciones del Occidental</t>
  </si>
  <si>
    <t xml:space="preserve"> SLT 1802 Subestaciones y Líneas de Transmisión del Norte</t>
  </si>
  <si>
    <t>SLT  1804 Subestaciones y Líneas Transmisión Oriental-Peninsular</t>
  </si>
  <si>
    <t>311    RM    CCC TULA PAQUETES 1 Y 2</t>
  </si>
  <si>
    <t xml:space="preserve">RM    CH TEMASCAL UNIDADES 1 A 4   </t>
  </si>
  <si>
    <t>Aprobados en 2014</t>
  </si>
  <si>
    <t>CC    Guaymas III</t>
  </si>
  <si>
    <t>LT    Red de Transmisión Asociada al CC Guaymas III</t>
  </si>
  <si>
    <t>SE    1901 Subestaciones de Baja California</t>
  </si>
  <si>
    <t>SLT    1902 Subestaciones y Compensación del Noroeste</t>
  </si>
  <si>
    <t>SE    1903 Subestaciones Norte - Noreste</t>
  </si>
  <si>
    <t>SLT    1904 Transmisión y Transformación de Occidente</t>
  </si>
  <si>
    <t>LT    1905 Transmisión Sureste - Peninsular</t>
  </si>
  <si>
    <t>SLT    1921 Reducción de Pérdidas de Energía en Distribución</t>
  </si>
  <si>
    <t>Aprobados en 2015</t>
  </si>
  <si>
    <t>CC    Lerdo (Norte IV)</t>
  </si>
  <si>
    <t>LT    Red de Transmisión Asociada al CC Lerdo (Norte IV)</t>
  </si>
  <si>
    <t>CG    Los Azufres III Fase II</t>
  </si>
  <si>
    <t>CH    Las Cruces</t>
  </si>
  <si>
    <t>SLT    2001 Subestaciones y Líneas Baja California Sur - Noroeste</t>
  </si>
  <si>
    <t>SLT    2002 Subestaciones y Líneas de las Áreas Norte - Occidental</t>
  </si>
  <si>
    <t xml:space="preserve"> SLT    SLT 2021 Reducción de Pérdidas de Energía en Distribución</t>
  </si>
  <si>
    <t>Inversión Condicionada</t>
  </si>
  <si>
    <t>CC Baja California III</t>
  </si>
  <si>
    <t>CC Norte III (Juárez)</t>
  </si>
  <si>
    <t>CE Sureste I</t>
  </si>
  <si>
    <t>CC    Noroeste</t>
  </si>
  <si>
    <t>CC    Noreste</t>
  </si>
  <si>
    <t>CC    Baja California II</t>
  </si>
  <si>
    <t>50    CC    La Paz</t>
  </si>
  <si>
    <t>1/ Proyectos que se les debe dar seguimiento aunque no tienen monto estimado en el PEF 2015 ya que no han teminado totalmente.</t>
  </si>
  <si>
    <t>RM CCC Poza Rica</t>
  </si>
  <si>
    <t>CCC Cogeneración Salamanca Fase I</t>
  </si>
  <si>
    <t>CC Centro</t>
  </si>
  <si>
    <t>SLT 1603 Subestación Lago</t>
  </si>
  <si>
    <t>CG Los Azufres III (Fase I)</t>
  </si>
  <si>
    <t>SLT 1703  Conversión a 400 kV de la Riviera Maya</t>
  </si>
  <si>
    <t xml:space="preserve"> LT 1805 Línea de Transmisión Huasteca - Monterrey</t>
  </si>
  <si>
    <t>315    CCI    Baja California Sur VI</t>
  </si>
  <si>
    <t>45    CC    Topolobampo III</t>
  </si>
  <si>
    <t>2/ Se modificó el monto de Acumulada 2014, ya que al cierre definitivo en 2015 el consorcio privado modificó las cifras reportadas.</t>
  </si>
  <si>
    <t>Fuente: El ente público.</t>
  </si>
  <si>
    <r>
      <t xml:space="preserve">CCC Pacífico </t>
    </r>
    <r>
      <rPr>
        <vertAlign val="superscript"/>
        <sz val="8"/>
        <rFont val="Soberana Sans"/>
        <family val="3"/>
      </rPr>
      <t>1/</t>
    </r>
  </si>
  <si>
    <r>
      <t xml:space="preserve">SLT 803 NOINE </t>
    </r>
    <r>
      <rPr>
        <vertAlign val="superscript"/>
        <sz val="8"/>
        <rFont val="Soberana Sans"/>
        <family val="3"/>
      </rPr>
      <t>1/</t>
    </r>
  </si>
  <si>
    <r>
      <t xml:space="preserve">SE 914 División Centro Sur </t>
    </r>
    <r>
      <rPr>
        <vertAlign val="superscript"/>
        <sz val="8"/>
        <rFont val="Soberana Sans"/>
        <family val="3"/>
      </rPr>
      <t>1/</t>
    </r>
  </si>
  <si>
    <r>
      <t xml:space="preserve">SE  1003 Subestaciones Eléctricas de Occidente </t>
    </r>
    <r>
      <rPr>
        <vertAlign val="superscript"/>
        <sz val="8"/>
        <rFont val="Soberana Sans"/>
        <family val="3"/>
      </rPr>
      <t>1/</t>
    </r>
  </si>
  <si>
    <r>
      <t xml:space="preserve">SE 1120 Noroeste </t>
    </r>
    <r>
      <rPr>
        <vertAlign val="superscript"/>
        <sz val="8"/>
        <rFont val="Soberana Sans"/>
        <family val="3"/>
      </rPr>
      <t>1/</t>
    </r>
  </si>
  <si>
    <r>
      <t xml:space="preserve">SE 1122 Golfo Norte </t>
    </r>
    <r>
      <rPr>
        <vertAlign val="superscript"/>
        <sz val="8"/>
        <rFont val="Soberana Sans"/>
        <family val="3"/>
      </rPr>
      <t>2/</t>
    </r>
  </si>
  <si>
    <r>
      <t xml:space="preserve">SLT 1119 Transmisión y Transformación del Sureste </t>
    </r>
    <r>
      <rPr>
        <vertAlign val="superscript"/>
        <sz val="8"/>
        <rFont val="Soberana Sans"/>
        <family val="3"/>
      </rPr>
      <t>1/</t>
    </r>
  </si>
  <si>
    <r>
      <t xml:space="preserve">SE 1212 SUR - PENINSULAR  </t>
    </r>
    <r>
      <rPr>
        <vertAlign val="superscript"/>
        <sz val="8"/>
        <rFont val="Soberana Sans"/>
        <family val="3"/>
      </rPr>
      <t>1/</t>
    </r>
  </si>
  <si>
    <r>
      <t>CC Repotenciación CT Manzanillo I U-1 y 2</t>
    </r>
    <r>
      <rPr>
        <vertAlign val="superscript"/>
        <sz val="8"/>
        <rFont val="Soberana Sans"/>
        <family val="3"/>
      </rPr>
      <t xml:space="preserve"> 1/</t>
    </r>
  </si>
  <si>
    <r>
      <t xml:space="preserve">SLT 1304 Transmisión y Transformación del Oriental </t>
    </r>
    <r>
      <rPr>
        <vertAlign val="superscript"/>
        <sz val="8"/>
        <rFont val="Soberana Sans"/>
        <family val="3"/>
      </rPr>
      <t>1/</t>
    </r>
  </si>
  <si>
    <r>
      <t xml:space="preserve">SE 1321 DISTRIBUCIÓN NORESTE </t>
    </r>
    <r>
      <rPr>
        <vertAlign val="superscript"/>
        <sz val="8"/>
        <rFont val="Soberana Sans"/>
        <family val="3"/>
      </rPr>
      <t>1/</t>
    </r>
  </si>
  <si>
    <r>
      <t xml:space="preserve">SE 1420 DISTRIBUCIÓN NORTE </t>
    </r>
    <r>
      <rPr>
        <vertAlign val="superscript"/>
        <sz val="8"/>
        <rFont val="Soberana Sans"/>
        <family val="3"/>
      </rPr>
      <t>1/</t>
    </r>
  </si>
  <si>
    <r>
      <t xml:space="preserve">SE 1520 DISTRIBUCION NORTE </t>
    </r>
    <r>
      <rPr>
        <vertAlign val="superscript"/>
        <sz val="8"/>
        <rFont val="Soberana Sans"/>
        <family val="3"/>
      </rPr>
      <t>1/</t>
    </r>
  </si>
  <si>
    <r>
      <t xml:space="preserve">SLT 1702 Transmisión y Transformación Baja - Noine </t>
    </r>
    <r>
      <rPr>
        <vertAlign val="superscript"/>
        <sz val="8"/>
        <rFont val="Soberana Sans"/>
        <family val="3"/>
      </rPr>
      <t>1/</t>
    </r>
  </si>
  <si>
    <r>
      <t xml:space="preserve">SLT 1704 Interconexión sist aislados Guerrero Negro Sta Rosalía </t>
    </r>
    <r>
      <rPr>
        <vertAlign val="superscript"/>
        <sz val="8"/>
        <rFont val="Soberana Sans"/>
        <family val="3"/>
      </rPr>
      <t>1/</t>
    </r>
  </si>
  <si>
    <r>
      <t xml:space="preserve">  128</t>
    </r>
    <r>
      <rPr>
        <vertAlign val="superscript"/>
        <sz val="8"/>
        <color indexed="9"/>
        <rFont val="Soberana Sans"/>
        <family val="3"/>
      </rPr>
      <t>/</t>
    </r>
  </si>
  <si>
    <r>
      <t xml:space="preserve">  62</t>
    </r>
    <r>
      <rPr>
        <vertAlign val="superscript"/>
        <sz val="8"/>
        <color indexed="9"/>
        <rFont val="Soberana Sans"/>
        <family val="3"/>
      </rPr>
      <t>/</t>
    </r>
  </si>
  <si>
    <r>
      <t xml:space="preserve">  140</t>
    </r>
    <r>
      <rPr>
        <vertAlign val="superscript"/>
        <sz val="8"/>
        <color indexed="9"/>
        <rFont val="Soberana Sans"/>
        <family val="3"/>
      </rPr>
      <t>/</t>
    </r>
  </si>
  <si>
    <r>
      <t xml:space="preserve">  164</t>
    </r>
    <r>
      <rPr>
        <vertAlign val="superscript"/>
        <sz val="8"/>
        <color indexed="9"/>
        <rFont val="Soberana Sans"/>
        <family val="3"/>
      </rPr>
      <t>/</t>
    </r>
  </si>
  <si>
    <r>
      <t xml:space="preserve">  190</t>
    </r>
    <r>
      <rPr>
        <vertAlign val="superscript"/>
        <sz val="8"/>
        <color indexed="9"/>
        <rFont val="Soberana Sans"/>
        <family val="3"/>
      </rPr>
      <t>/</t>
    </r>
  </si>
  <si>
    <r>
      <t xml:space="preserve">  192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</si>
  <si>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204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</si>
  <si>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209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</si>
  <si>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222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</si>
  <si>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231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</si>
  <si>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244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</si>
  <si>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253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</si>
  <si>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260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</si>
  <si>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294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</si>
  <si>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295</t>
    </r>
    <r>
      <rPr>
        <vertAlign val="superscript"/>
        <sz val="8"/>
        <color indexed="9"/>
        <rFont val="Soberana Sans"/>
        <family val="3"/>
      </rPr>
      <t>/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</si>
</sst>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General_)"/>
    <numFmt numFmtId="166" formatCode="[$-80A]dddd\,\ dd&quot; de &quot;mmmm&quot; de &quot;yyyy"/>
    <numFmt numFmtId="167" formatCode="[$-80A]hh:mm:ss\ AM/PM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.0"/>
    <numFmt numFmtId="173" formatCode="#,##0.0_;"/>
  </numFmts>
  <fonts count="45">
    <font>
      <sz val="18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20"/>
      <name val="Arial"/>
      <family val="2"/>
    </font>
    <font>
      <sz val="7"/>
      <color indexed="8"/>
      <name val="Soberana Sans"/>
      <family val="3"/>
    </font>
    <font>
      <sz val="9"/>
      <name val="Soberana Sans"/>
      <family val="3"/>
    </font>
    <font>
      <sz val="7"/>
      <name val="Soberana Sans"/>
      <family val="3"/>
    </font>
    <font>
      <sz val="8"/>
      <name val="Soberana Sans"/>
      <family val="3"/>
    </font>
    <font>
      <vertAlign val="superscript"/>
      <sz val="8"/>
      <name val="Soberana Sans"/>
      <family val="3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7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</borders>
  <cellStyleXfs count="62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3">
    <xf numFmtId="0" fontId="0" fillId="0" borderId="0" xfId="0" applyNumberFormat="1" applyAlignment="1">
      <alignment/>
    </xf>
    <xf numFmtId="37" fontId="0" fillId="0" borderId="0" xfId="15" applyNumberFormat="1" applyFont="1" applyFill="1" applyAlignment="1">
      <alignment vertical="center"/>
      <protection/>
    </xf>
    <xf numFmtId="37" fontId="0" fillId="0" borderId="10" xfId="15" applyNumberFormat="1" applyFont="1" applyFill="1" applyBorder="1" applyAlignment="1">
      <alignment vertical="center"/>
      <protection/>
    </xf>
    <xf numFmtId="37" fontId="0" fillId="0" borderId="0" xfId="15" applyNumberFormat="1" applyFont="1" applyFill="1" applyBorder="1" applyAlignment="1">
      <alignment vertical="center"/>
      <protection/>
    </xf>
    <xf numFmtId="37" fontId="2" fillId="0" borderId="0" xfId="15" applyNumberFormat="1" applyFont="1" applyFill="1" applyBorder="1" applyAlignment="1">
      <alignment vertical="center"/>
      <protection/>
    </xf>
    <xf numFmtId="164" fontId="2" fillId="0" borderId="0" xfId="15" applyNumberFormat="1" applyFont="1" applyFill="1" applyBorder="1" applyAlignment="1">
      <alignment vertical="center"/>
      <protection/>
    </xf>
    <xf numFmtId="37" fontId="3" fillId="0" borderId="0" xfId="15" applyNumberFormat="1" applyFont="1" applyFill="1" applyAlignment="1">
      <alignment vertical="center"/>
      <protection/>
    </xf>
    <xf numFmtId="37" fontId="3" fillId="0" borderId="0" xfId="15" applyNumberFormat="1" applyFont="1" applyFill="1" applyAlignment="1">
      <alignment horizontal="centerContinuous" vertical="center"/>
      <protection/>
    </xf>
    <xf numFmtId="164" fontId="4" fillId="0" borderId="11" xfId="0" applyNumberFormat="1" applyFont="1" applyFill="1" applyBorder="1" applyAlignment="1">
      <alignment/>
    </xf>
    <xf numFmtId="37" fontId="5" fillId="0" borderId="0" xfId="0" applyNumberFormat="1" applyFont="1" applyFill="1" applyAlignment="1">
      <alignment horizontal="centerContinuous" vertical="center"/>
    </xf>
    <xf numFmtId="37" fontId="3" fillId="0" borderId="0" xfId="0" applyNumberFormat="1" applyFont="1" applyFill="1" applyAlignment="1">
      <alignment horizontal="centerContinuous" vertical="center"/>
    </xf>
    <xf numFmtId="165" fontId="0" fillId="0" borderId="0" xfId="0" applyAlignment="1">
      <alignment horizontal="centerContinuous"/>
    </xf>
    <xf numFmtId="165" fontId="5" fillId="0" borderId="0" xfId="0" applyFont="1" applyFill="1" applyAlignment="1">
      <alignment horizontal="centerContinuous" vertical="center"/>
    </xf>
    <xf numFmtId="165" fontId="44" fillId="33" borderId="12" xfId="0" applyFont="1" applyFill="1" applyBorder="1" applyAlignment="1">
      <alignment horizontal="center" vertical="center"/>
    </xf>
    <xf numFmtId="164" fontId="44" fillId="33" borderId="13" xfId="0" applyNumberFormat="1" applyFont="1" applyFill="1" applyBorder="1" applyAlignment="1">
      <alignment horizontal="center" vertical="center"/>
    </xf>
    <xf numFmtId="164" fontId="44" fillId="33" borderId="13" xfId="0" applyNumberFormat="1" applyFont="1" applyFill="1" applyBorder="1" applyAlignment="1" quotePrefix="1">
      <alignment horizontal="center" vertical="center"/>
    </xf>
    <xf numFmtId="49" fontId="44" fillId="33" borderId="14" xfId="0" applyNumberFormat="1" applyFont="1" applyFill="1" applyBorder="1" applyAlignment="1">
      <alignment horizontal="center" vertical="center"/>
    </xf>
    <xf numFmtId="49" fontId="44" fillId="33" borderId="1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vertical="top"/>
    </xf>
    <xf numFmtId="0" fontId="6" fillId="0" borderId="0" xfId="0" applyNumberFormat="1" applyFont="1" applyFill="1" applyAlignment="1">
      <alignment horizontal="center" vertical="top"/>
    </xf>
    <xf numFmtId="49" fontId="6" fillId="0" borderId="0" xfId="0" applyNumberFormat="1" applyFont="1" applyFill="1" applyAlignment="1">
      <alignment vertical="top"/>
    </xf>
    <xf numFmtId="49" fontId="4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vertical="top"/>
    </xf>
    <xf numFmtId="165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5" fontId="7" fillId="0" borderId="0" xfId="0" applyFont="1" applyBorder="1" applyAlignment="1">
      <alignment vertical="top"/>
    </xf>
    <xf numFmtId="49" fontId="44" fillId="33" borderId="17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37" fontId="3" fillId="0" borderId="0" xfId="0" applyNumberFormat="1" applyFont="1" applyFill="1" applyBorder="1" applyAlignment="1">
      <alignment horizontal="centerContinuous" vertical="center"/>
    </xf>
    <xf numFmtId="173" fontId="44" fillId="0" borderId="18" xfId="0" applyNumberFormat="1" applyFont="1" applyFill="1" applyBorder="1" applyAlignment="1">
      <alignment horizontal="center" vertical="center"/>
    </xf>
    <xf numFmtId="173" fontId="44" fillId="0" borderId="13" xfId="0" applyNumberFormat="1" applyFont="1" applyFill="1" applyBorder="1" applyAlignment="1">
      <alignment horizontal="center" vertical="center"/>
    </xf>
    <xf numFmtId="165" fontId="44" fillId="33" borderId="12" xfId="0" applyFont="1" applyFill="1" applyBorder="1" applyAlignment="1">
      <alignment horizontal="center" vertical="center"/>
    </xf>
    <xf numFmtId="165" fontId="44" fillId="33" borderId="13" xfId="0" applyFont="1" applyFill="1" applyBorder="1" applyAlignment="1">
      <alignment horizontal="center" vertical="center"/>
    </xf>
    <xf numFmtId="165" fontId="44" fillId="33" borderId="17" xfId="0" applyFont="1" applyFill="1" applyBorder="1" applyAlignment="1">
      <alignment horizontal="center" vertical="center"/>
    </xf>
    <xf numFmtId="165" fontId="44" fillId="33" borderId="19" xfId="0" applyFont="1" applyFill="1" applyBorder="1" applyAlignment="1">
      <alignment horizontal="center" vertical="center"/>
    </xf>
    <xf numFmtId="165" fontId="44" fillId="33" borderId="20" xfId="0" applyFont="1" applyFill="1" applyBorder="1" applyAlignment="1">
      <alignment horizontal="center" vertical="center"/>
    </xf>
    <xf numFmtId="165" fontId="44" fillId="33" borderId="15" xfId="0" applyFont="1" applyFill="1" applyBorder="1" applyAlignment="1">
      <alignment horizontal="center" vertical="center"/>
    </xf>
    <xf numFmtId="49" fontId="44" fillId="33" borderId="19" xfId="48" applyNumberFormat="1" applyFont="1" applyFill="1" applyBorder="1" applyAlignment="1">
      <alignment horizontal="center" vertical="center"/>
    </xf>
    <xf numFmtId="49" fontId="44" fillId="33" borderId="20" xfId="48" applyNumberFormat="1" applyFont="1" applyFill="1" applyBorder="1" applyAlignment="1">
      <alignment horizontal="center" vertical="center"/>
    </xf>
    <xf numFmtId="49" fontId="44" fillId="33" borderId="15" xfId="48" applyNumberFormat="1" applyFont="1" applyFill="1" applyBorder="1" applyAlignment="1">
      <alignment horizontal="center" vertical="center"/>
    </xf>
    <xf numFmtId="165" fontId="44" fillId="33" borderId="21" xfId="0" applyFont="1" applyFill="1" applyBorder="1" applyAlignment="1">
      <alignment horizontal="center" vertical="center"/>
    </xf>
    <xf numFmtId="49" fontId="44" fillId="33" borderId="21" xfId="48" applyNumberFormat="1" applyFont="1" applyFill="1" applyBorder="1" applyAlignment="1">
      <alignment horizontal="center" vertical="center"/>
    </xf>
    <xf numFmtId="165" fontId="44" fillId="33" borderId="22" xfId="0" applyFont="1" applyFill="1" applyBorder="1" applyAlignment="1">
      <alignment horizontal="center" vertical="center"/>
    </xf>
    <xf numFmtId="165" fontId="44" fillId="33" borderId="16" xfId="0" applyFont="1" applyFill="1" applyBorder="1" applyAlignment="1">
      <alignment horizontal="center" vertical="center"/>
    </xf>
    <xf numFmtId="165" fontId="44" fillId="33" borderId="23" xfId="0" applyFont="1" applyFill="1" applyBorder="1" applyAlignment="1">
      <alignment horizontal="center" vertical="center"/>
    </xf>
    <xf numFmtId="165" fontId="44" fillId="33" borderId="24" xfId="0" applyFont="1" applyFill="1" applyBorder="1" applyAlignment="1">
      <alignment horizontal="center" vertical="center"/>
    </xf>
    <xf numFmtId="165" fontId="44" fillId="33" borderId="0" xfId="0" applyFont="1" applyFill="1" applyBorder="1" applyAlignment="1">
      <alignment horizontal="center" vertical="center"/>
    </xf>
    <xf numFmtId="165" fontId="44" fillId="33" borderId="25" xfId="0" applyFont="1" applyFill="1" applyBorder="1" applyAlignment="1">
      <alignment horizontal="center" vertical="center"/>
    </xf>
    <xf numFmtId="165" fontId="44" fillId="33" borderId="26" xfId="0" applyFont="1" applyFill="1" applyBorder="1" applyAlignment="1">
      <alignment horizontal="center" vertical="center"/>
    </xf>
    <xf numFmtId="165" fontId="44" fillId="33" borderId="27" xfId="0" applyFont="1" applyFill="1" applyBorder="1" applyAlignment="1">
      <alignment horizontal="center" vertical="center"/>
    </xf>
    <xf numFmtId="165" fontId="44" fillId="33" borderId="28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 quotePrefix="1">
      <alignment vertical="center"/>
    </xf>
    <xf numFmtId="0" fontId="6" fillId="0" borderId="0" xfId="0" applyNumberFormat="1" applyFont="1" applyFill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2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vertical="center"/>
    </xf>
    <xf numFmtId="0" fontId="6" fillId="0" borderId="30" xfId="0" applyNumberFormat="1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horizontal="center" vertical="center"/>
    </xf>
    <xf numFmtId="173" fontId="4" fillId="0" borderId="3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6" fillId="0" borderId="32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center"/>
    </xf>
    <xf numFmtId="173" fontId="4" fillId="0" borderId="33" xfId="0" applyNumberFormat="1" applyFont="1" applyFill="1" applyBorder="1" applyAlignment="1">
      <alignment vertical="center"/>
    </xf>
  </cellXfs>
  <cellStyles count="4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9"/>
  <sheetViews>
    <sheetView showGridLines="0" showZeros="0" tabSelected="1" showOutlineSymbols="0" zoomScale="130" zoomScaleNormal="130" zoomScaleSheetLayoutView="70" zoomScalePageLayoutView="0" workbookViewId="0" topLeftCell="A1">
      <selection activeCell="B93" sqref="B93"/>
    </sheetView>
  </sheetViews>
  <sheetFormatPr defaultColWidth="0" defaultRowHeight="23.25"/>
  <cols>
    <col min="1" max="1" width="0.453125" style="0" customWidth="1"/>
    <col min="2" max="2" width="2.921875" style="0" customWidth="1"/>
    <col min="3" max="3" width="0.453125" style="0" customWidth="1"/>
    <col min="4" max="4" width="17.83984375" style="0" customWidth="1"/>
    <col min="5" max="5" width="4.921875" style="0" customWidth="1"/>
    <col min="6" max="6" width="12.1484375" style="0" bestFit="1" customWidth="1"/>
    <col min="7" max="7" width="4.0703125" style="0" bestFit="1" customWidth="1"/>
    <col min="8" max="8" width="4.1484375" style="0" bestFit="1" customWidth="1"/>
    <col min="9" max="9" width="4.921875" style="0" bestFit="1" customWidth="1"/>
    <col min="10" max="10" width="3.609375" style="0" bestFit="1" customWidth="1"/>
    <col min="11" max="11" width="4.1484375" style="0" bestFit="1" customWidth="1"/>
    <col min="12" max="12" width="3.23046875" style="0" bestFit="1" customWidth="1"/>
    <col min="13" max="13" width="4.23046875" style="0" bestFit="1" customWidth="1"/>
    <col min="14" max="14" width="3.609375" style="0" bestFit="1" customWidth="1"/>
    <col min="15" max="15" width="3.76953125" style="0" bestFit="1" customWidth="1"/>
    <col min="16" max="16" width="4.23046875" style="0" bestFit="1" customWidth="1"/>
    <col min="17" max="17" width="0.84375" style="0" customWidth="1"/>
    <col min="18" max="16384" width="11.0703125" style="0" hidden="1" customWidth="1"/>
  </cols>
  <sheetData>
    <row r="1" spans="1:17" ht="3.75" customHeight="1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</row>
    <row r="2" spans="1:17" ht="12" customHeight="1">
      <c r="A2" s="6"/>
      <c r="B2" s="9" t="s">
        <v>30</v>
      </c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"/>
    </row>
    <row r="3" spans="1:17" ht="12" customHeight="1">
      <c r="A3" s="6"/>
      <c r="B3" s="12" t="s">
        <v>19</v>
      </c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"/>
    </row>
    <row r="4" spans="1:17" ht="12" customHeight="1">
      <c r="A4" s="6"/>
      <c r="B4" s="12" t="s">
        <v>20</v>
      </c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"/>
    </row>
    <row r="5" spans="1:17" ht="12" customHeight="1">
      <c r="A5" s="6"/>
      <c r="B5" s="12" t="s">
        <v>27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"/>
    </row>
    <row r="6" spans="1:17" ht="3" customHeight="1">
      <c r="A6" s="6"/>
      <c r="B6" s="1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"/>
    </row>
    <row r="7" spans="1:17" ht="13.5" customHeight="1">
      <c r="A7" s="6"/>
      <c r="B7" s="36" t="s">
        <v>3</v>
      </c>
      <c r="C7" s="47" t="s">
        <v>26</v>
      </c>
      <c r="D7" s="48"/>
      <c r="E7" s="49"/>
      <c r="F7" s="36" t="s">
        <v>4</v>
      </c>
      <c r="G7" s="13" t="s">
        <v>21</v>
      </c>
      <c r="H7" s="39" t="s">
        <v>24</v>
      </c>
      <c r="I7" s="40"/>
      <c r="J7" s="40"/>
      <c r="K7" s="40"/>
      <c r="L7" s="41"/>
      <c r="M7" s="39" t="s">
        <v>25</v>
      </c>
      <c r="N7" s="40"/>
      <c r="O7" s="40"/>
      <c r="P7" s="45"/>
      <c r="Q7" s="2"/>
    </row>
    <row r="8" spans="1:17" ht="12" customHeight="1">
      <c r="A8" s="6"/>
      <c r="B8" s="37"/>
      <c r="C8" s="50"/>
      <c r="D8" s="51"/>
      <c r="E8" s="52"/>
      <c r="F8" s="37"/>
      <c r="G8" s="14" t="s">
        <v>22</v>
      </c>
      <c r="H8" s="15" t="s">
        <v>0</v>
      </c>
      <c r="I8" s="42">
        <v>2015</v>
      </c>
      <c r="J8" s="43"/>
      <c r="K8" s="43"/>
      <c r="L8" s="44"/>
      <c r="M8" s="15" t="s">
        <v>1</v>
      </c>
      <c r="N8" s="42">
        <v>2015</v>
      </c>
      <c r="O8" s="43"/>
      <c r="P8" s="46"/>
      <c r="Q8" s="2"/>
    </row>
    <row r="9" spans="1:17" ht="12" customHeight="1">
      <c r="A9" s="6"/>
      <c r="B9" s="37"/>
      <c r="C9" s="50"/>
      <c r="D9" s="51"/>
      <c r="E9" s="52"/>
      <c r="F9" s="38"/>
      <c r="G9" s="31" t="s">
        <v>23</v>
      </c>
      <c r="H9" s="31" t="s">
        <v>31</v>
      </c>
      <c r="I9" s="16" t="s">
        <v>5</v>
      </c>
      <c r="J9" s="16" t="s">
        <v>6</v>
      </c>
      <c r="K9" s="16" t="s">
        <v>0</v>
      </c>
      <c r="L9" s="17" t="s">
        <v>7</v>
      </c>
      <c r="M9" s="17" t="s">
        <v>31</v>
      </c>
      <c r="N9" s="17" t="s">
        <v>28</v>
      </c>
      <c r="O9" s="16" t="s">
        <v>29</v>
      </c>
      <c r="P9" s="16" t="s">
        <v>1</v>
      </c>
      <c r="Q9" s="2"/>
    </row>
    <row r="10" spans="1:17" ht="12" customHeight="1">
      <c r="A10" s="6"/>
      <c r="B10" s="38"/>
      <c r="C10" s="53"/>
      <c r="D10" s="54"/>
      <c r="E10" s="55"/>
      <c r="F10" s="16" t="s">
        <v>8</v>
      </c>
      <c r="G10" s="16" t="s">
        <v>9</v>
      </c>
      <c r="H10" s="16" t="s">
        <v>10</v>
      </c>
      <c r="I10" s="16" t="s">
        <v>11</v>
      </c>
      <c r="J10" s="16" t="s">
        <v>12</v>
      </c>
      <c r="K10" s="16" t="s">
        <v>13</v>
      </c>
      <c r="L10" s="17" t="s">
        <v>14</v>
      </c>
      <c r="M10" s="17" t="s">
        <v>15</v>
      </c>
      <c r="N10" s="17" t="s">
        <v>16</v>
      </c>
      <c r="O10" s="16" t="s">
        <v>17</v>
      </c>
      <c r="P10" s="16" t="s">
        <v>18</v>
      </c>
      <c r="Q10" s="2"/>
    </row>
    <row r="11" spans="1:17" ht="6.75" customHeight="1">
      <c r="A11" s="6"/>
      <c r="B11" s="18"/>
      <c r="C11" s="19"/>
      <c r="D11" s="20"/>
      <c r="E11" s="21"/>
      <c r="F11" s="22"/>
      <c r="G11" s="8"/>
      <c r="H11" s="8"/>
      <c r="I11" s="8"/>
      <c r="J11" s="8"/>
      <c r="K11" s="8"/>
      <c r="L11" s="8"/>
      <c r="M11" s="8"/>
      <c r="N11" s="8"/>
      <c r="O11" s="8"/>
      <c r="P11" s="8"/>
      <c r="Q11" s="2"/>
    </row>
    <row r="12" spans="1:17" ht="12" customHeight="1">
      <c r="A12" s="6"/>
      <c r="B12" s="56"/>
      <c r="C12" s="57"/>
      <c r="D12" s="58" t="s">
        <v>32</v>
      </c>
      <c r="E12" s="59"/>
      <c r="F12" s="60"/>
      <c r="G12" s="61">
        <f>+G16+G130</f>
        <v>22038.943801999998</v>
      </c>
      <c r="H12" s="61">
        <f>+H16+H130</f>
        <v>5058.417084300762</v>
      </c>
      <c r="I12" s="61">
        <f>+I16+I130</f>
        <v>3582.4100850000004</v>
      </c>
      <c r="J12" s="61">
        <f>+J16+J130</f>
        <v>1389.6115681566064</v>
      </c>
      <c r="K12" s="61">
        <f>H12+J12</f>
        <v>6448.0286524573685</v>
      </c>
      <c r="L12" s="61">
        <f>K12/G12*100</f>
        <v>29.25743043943975</v>
      </c>
      <c r="M12" s="61"/>
      <c r="N12" s="61"/>
      <c r="O12" s="61"/>
      <c r="P12" s="61"/>
      <c r="Q12" s="2"/>
    </row>
    <row r="13" spans="1:22" ht="6.75" customHeight="1">
      <c r="A13" s="6"/>
      <c r="B13" s="56"/>
      <c r="C13" s="57"/>
      <c r="D13" s="58"/>
      <c r="E13" s="59"/>
      <c r="F13" s="60"/>
      <c r="G13" s="61"/>
      <c r="H13" s="34"/>
      <c r="I13" s="35"/>
      <c r="J13" s="35"/>
      <c r="K13" s="35"/>
      <c r="L13" s="35"/>
      <c r="M13" s="35"/>
      <c r="N13" s="35"/>
      <c r="O13" s="35"/>
      <c r="P13" s="35"/>
      <c r="Q13" s="32"/>
      <c r="R13" s="17"/>
      <c r="S13" s="17"/>
      <c r="T13" s="17"/>
      <c r="U13" s="16"/>
      <c r="V13" s="16"/>
    </row>
    <row r="14" spans="1:17" ht="12" customHeight="1">
      <c r="A14" s="6"/>
      <c r="B14" s="62"/>
      <c r="C14" s="57"/>
      <c r="D14" s="59" t="s">
        <v>33</v>
      </c>
      <c r="E14" s="59"/>
      <c r="F14" s="60"/>
      <c r="G14" s="61">
        <f>+G18+G22+G25+G28+G31+G40+G51+G60+G66+G71+G81+G96+G110+G132+G135+G139+G143</f>
        <v>18844.115715</v>
      </c>
      <c r="H14" s="61">
        <f>+H18+H22+H25+H28+H31+H40+H51+H60+H66+H71+H81+H96+H110+H132+H135+H139+H143</f>
        <v>5058.417084300762</v>
      </c>
      <c r="I14" s="61">
        <f>+I18+I22+I25+I28+I31+I40+I51+I60+I66+I71+I81+I96+I110+I132+I135+I139+I143</f>
        <v>3271.8766259999998</v>
      </c>
      <c r="J14" s="61">
        <f>+J18+J22+J25+J28+J31+J40+J51+J60+J66+J71+J81+J96+J110+J132+J135+J139+J143</f>
        <v>1388.4115681566063</v>
      </c>
      <c r="K14" s="61">
        <f aca="true" t="shared" si="0" ref="K14:K77">H14+J14</f>
        <v>6446.828652457369</v>
      </c>
      <c r="L14" s="61">
        <f aca="true" t="shared" si="1" ref="L14:L77">K14/G14*100</f>
        <v>34.21136205041272</v>
      </c>
      <c r="M14" s="61"/>
      <c r="N14" s="61"/>
      <c r="O14" s="61"/>
      <c r="P14" s="61"/>
      <c r="Q14" s="2"/>
    </row>
    <row r="15" spans="1:17" ht="9" customHeight="1">
      <c r="A15" s="6"/>
      <c r="B15" s="63"/>
      <c r="C15" s="57"/>
      <c r="D15" s="58"/>
      <c r="E15" s="59"/>
      <c r="F15" s="64"/>
      <c r="G15" s="61"/>
      <c r="H15" s="65"/>
      <c r="I15" s="61"/>
      <c r="J15" s="61"/>
      <c r="K15" s="61"/>
      <c r="L15" s="61"/>
      <c r="M15" s="61"/>
      <c r="N15" s="61"/>
      <c r="O15" s="61"/>
      <c r="P15" s="61"/>
      <c r="Q15" s="2"/>
    </row>
    <row r="16" spans="1:17" ht="12" customHeight="1">
      <c r="A16" s="6"/>
      <c r="B16" s="63"/>
      <c r="C16" s="57"/>
      <c r="D16" s="58" t="s">
        <v>34</v>
      </c>
      <c r="E16" s="59"/>
      <c r="F16" s="64"/>
      <c r="G16" s="61">
        <f>+G18+G31+G40+G51+G60+G66+G71+G81+G96+G110+G121+G22+G25+G28</f>
        <v>16847.876420999997</v>
      </c>
      <c r="H16" s="65">
        <f>+H18+H31+H40+H51+H60+H66+H71+H81+H96+H110+H121+H22+H25+H28</f>
        <v>4860.417084300762</v>
      </c>
      <c r="I16" s="61">
        <f>+I18+I31+I40+I51+I60+I66+I71+I81+I96+I110+I121+I22+I25+I28</f>
        <v>2223.352193</v>
      </c>
      <c r="J16" s="61">
        <f>+J18+J31+J40+J51+J60+J66+J71+J81+J96+J110+J121+J22+J25+J28</f>
        <v>1137.5372474992064</v>
      </c>
      <c r="K16" s="61">
        <f t="shared" si="0"/>
        <v>5997.954331799969</v>
      </c>
      <c r="L16" s="61">
        <f t="shared" si="1"/>
        <v>35.6006548357859</v>
      </c>
      <c r="M16" s="61"/>
      <c r="N16" s="61"/>
      <c r="O16" s="61"/>
      <c r="P16" s="61"/>
      <c r="Q16" s="2"/>
    </row>
    <row r="17" spans="1:17" ht="9" customHeight="1">
      <c r="A17" s="6"/>
      <c r="B17" s="56"/>
      <c r="C17" s="57"/>
      <c r="D17" s="66"/>
      <c r="E17" s="59"/>
      <c r="F17" s="60"/>
      <c r="G17" s="61"/>
      <c r="H17" s="61"/>
      <c r="I17" s="61"/>
      <c r="J17" s="61"/>
      <c r="K17" s="61">
        <f t="shared" si="0"/>
        <v>0</v>
      </c>
      <c r="L17" s="61"/>
      <c r="M17" s="61"/>
      <c r="N17" s="61"/>
      <c r="O17" s="61"/>
      <c r="P17" s="61"/>
      <c r="Q17" s="2"/>
    </row>
    <row r="18" spans="1:17" ht="12" customHeight="1">
      <c r="A18" s="6"/>
      <c r="B18" s="67"/>
      <c r="C18" s="57"/>
      <c r="D18" s="66" t="s">
        <v>35</v>
      </c>
      <c r="E18" s="59"/>
      <c r="F18" s="60"/>
      <c r="G18" s="61">
        <f>SUM(G19:G20)</f>
        <v>1049.984658</v>
      </c>
      <c r="H18" s="61">
        <f>SUM(H19:H20)</f>
        <v>808.1</v>
      </c>
      <c r="I18" s="61">
        <f>SUM(I19:I20)</f>
        <v>2.223305</v>
      </c>
      <c r="J18" s="61">
        <f>SUM(J19:J20)</f>
        <v>2.2009999999999934</v>
      </c>
      <c r="K18" s="61">
        <f t="shared" si="0"/>
        <v>810.301</v>
      </c>
      <c r="L18" s="61">
        <f t="shared" si="1"/>
        <v>77.17265141220759</v>
      </c>
      <c r="M18" s="61"/>
      <c r="N18" s="61"/>
      <c r="O18" s="61"/>
      <c r="P18" s="61"/>
      <c r="Q18" s="2"/>
    </row>
    <row r="19" spans="1:17" ht="12" customHeight="1">
      <c r="A19" s="6"/>
      <c r="B19" s="67" t="s">
        <v>152</v>
      </c>
      <c r="C19" s="57"/>
      <c r="D19" s="58" t="s">
        <v>136</v>
      </c>
      <c r="E19" s="59"/>
      <c r="F19" s="60" t="s">
        <v>36</v>
      </c>
      <c r="G19" s="61">
        <v>859.788524</v>
      </c>
      <c r="H19" s="61">
        <v>634</v>
      </c>
      <c r="I19" s="61">
        <v>0</v>
      </c>
      <c r="J19" s="61">
        <v>0</v>
      </c>
      <c r="K19" s="61">
        <f t="shared" si="0"/>
        <v>634</v>
      </c>
      <c r="L19" s="61">
        <f t="shared" si="1"/>
        <v>73.73906283959658</v>
      </c>
      <c r="M19" s="61">
        <v>100</v>
      </c>
      <c r="N19" s="61">
        <v>0</v>
      </c>
      <c r="O19" s="61">
        <v>0</v>
      </c>
      <c r="P19" s="61">
        <f aca="true" t="shared" si="2" ref="P19:P50">M19+O19</f>
        <v>100</v>
      </c>
      <c r="Q19" s="2"/>
    </row>
    <row r="20" spans="1:17" ht="12" customHeight="1">
      <c r="A20" s="6"/>
      <c r="B20" s="67">
        <v>104</v>
      </c>
      <c r="C20" s="57"/>
      <c r="D20" s="58" t="s">
        <v>37</v>
      </c>
      <c r="E20" s="59"/>
      <c r="F20" s="60" t="s">
        <v>36</v>
      </c>
      <c r="G20" s="61">
        <v>190.196134</v>
      </c>
      <c r="H20" s="61">
        <v>174.10000000000002</v>
      </c>
      <c r="I20" s="61">
        <v>2.223305</v>
      </c>
      <c r="J20" s="61">
        <v>2.2009999999999934</v>
      </c>
      <c r="K20" s="61">
        <f t="shared" si="0"/>
        <v>176.30100000000002</v>
      </c>
      <c r="L20" s="61">
        <f t="shared" si="1"/>
        <v>92.69431312415635</v>
      </c>
      <c r="M20" s="61">
        <v>81.8</v>
      </c>
      <c r="N20" s="61">
        <v>1.17</v>
      </c>
      <c r="O20" s="61">
        <v>11.309999999999999</v>
      </c>
      <c r="P20" s="61">
        <f t="shared" si="2"/>
        <v>93.11</v>
      </c>
      <c r="Q20" s="2"/>
    </row>
    <row r="21" spans="1:17" ht="9" customHeight="1">
      <c r="A21" s="6"/>
      <c r="B21" s="67"/>
      <c r="C21" s="57"/>
      <c r="D21" s="58"/>
      <c r="E21" s="59"/>
      <c r="F21" s="60"/>
      <c r="G21" s="61"/>
      <c r="H21" s="61"/>
      <c r="I21" s="61"/>
      <c r="J21" s="61"/>
      <c r="K21" s="61">
        <f t="shared" si="0"/>
        <v>0</v>
      </c>
      <c r="L21" s="61"/>
      <c r="M21" s="61"/>
      <c r="N21" s="61"/>
      <c r="O21" s="61"/>
      <c r="P21" s="61">
        <f t="shared" si="2"/>
        <v>0</v>
      </c>
      <c r="Q21" s="2"/>
    </row>
    <row r="22" spans="1:17" ht="12" customHeight="1">
      <c r="A22" s="6"/>
      <c r="B22" s="67"/>
      <c r="C22" s="57"/>
      <c r="D22" s="58" t="s">
        <v>38</v>
      </c>
      <c r="E22" s="59"/>
      <c r="F22" s="60"/>
      <c r="G22" s="61">
        <f>SUM(G23:G24)</f>
        <v>116.752</v>
      </c>
      <c r="H22" s="61">
        <f>SUM(H23:H24)</f>
        <v>70.2</v>
      </c>
      <c r="I22" s="61">
        <f>SUM(I23:I24)</f>
        <v>0</v>
      </c>
      <c r="J22" s="61">
        <f>SUM(J23:J24)</f>
        <v>0</v>
      </c>
      <c r="K22" s="61">
        <f t="shared" si="0"/>
        <v>70.2</v>
      </c>
      <c r="L22" s="61">
        <f t="shared" si="1"/>
        <v>60.12744963683706</v>
      </c>
      <c r="M22" s="61"/>
      <c r="N22" s="61"/>
      <c r="O22" s="61"/>
      <c r="P22" s="61">
        <f t="shared" si="2"/>
        <v>0</v>
      </c>
      <c r="Q22" s="2"/>
    </row>
    <row r="23" spans="1:17" ht="12" customHeight="1">
      <c r="A23" s="6"/>
      <c r="B23" s="67" t="s">
        <v>151</v>
      </c>
      <c r="C23" s="57"/>
      <c r="D23" s="58" t="s">
        <v>137</v>
      </c>
      <c r="E23" s="59"/>
      <c r="F23" s="60" t="s">
        <v>36</v>
      </c>
      <c r="G23" s="61">
        <v>116.752</v>
      </c>
      <c r="H23" s="61">
        <v>70.2</v>
      </c>
      <c r="I23" s="61">
        <v>0</v>
      </c>
      <c r="J23" s="61">
        <v>0</v>
      </c>
      <c r="K23" s="61">
        <f t="shared" si="0"/>
        <v>70.2</v>
      </c>
      <c r="L23" s="61">
        <f t="shared" si="1"/>
        <v>60.12744963683706</v>
      </c>
      <c r="M23" s="61">
        <v>79</v>
      </c>
      <c r="N23" s="61">
        <v>0</v>
      </c>
      <c r="O23" s="61">
        <v>0</v>
      </c>
      <c r="P23" s="61">
        <f t="shared" si="2"/>
        <v>79</v>
      </c>
      <c r="Q23" s="2"/>
    </row>
    <row r="24" spans="1:17" ht="9" customHeight="1">
      <c r="A24" s="6"/>
      <c r="B24" s="67"/>
      <c r="C24" s="57"/>
      <c r="D24" s="58"/>
      <c r="E24" s="59"/>
      <c r="F24" s="60"/>
      <c r="G24" s="61"/>
      <c r="H24" s="61"/>
      <c r="I24" s="61"/>
      <c r="J24" s="61"/>
      <c r="K24" s="61">
        <f t="shared" si="0"/>
        <v>0</v>
      </c>
      <c r="L24" s="61"/>
      <c r="M24" s="61"/>
      <c r="N24" s="61"/>
      <c r="O24" s="61"/>
      <c r="P24" s="61">
        <f t="shared" si="2"/>
        <v>0</v>
      </c>
      <c r="Q24" s="2"/>
    </row>
    <row r="25" spans="1:17" ht="12" customHeight="1">
      <c r="A25" s="6"/>
      <c r="B25" s="67"/>
      <c r="C25" s="57"/>
      <c r="D25" s="58" t="s">
        <v>39</v>
      </c>
      <c r="E25" s="59"/>
      <c r="F25" s="60"/>
      <c r="G25" s="61">
        <f>SUM(G26:G27)</f>
        <v>31.185089</v>
      </c>
      <c r="H25" s="61">
        <f>SUM(H26:H27)</f>
        <v>21.6205</v>
      </c>
      <c r="I25" s="61">
        <f>SUM(I26:I27)</f>
        <v>0</v>
      </c>
      <c r="J25" s="61">
        <f>SUM(J26:J27)</f>
        <v>0</v>
      </c>
      <c r="K25" s="61">
        <f t="shared" si="0"/>
        <v>21.6205</v>
      </c>
      <c r="L25" s="61">
        <f t="shared" si="1"/>
        <v>69.32960813419515</v>
      </c>
      <c r="M25" s="61"/>
      <c r="N25" s="61"/>
      <c r="O25" s="61"/>
      <c r="P25" s="61">
        <f t="shared" si="2"/>
        <v>0</v>
      </c>
      <c r="Q25" s="2"/>
    </row>
    <row r="26" spans="1:17" ht="12" customHeight="1">
      <c r="A26" s="6"/>
      <c r="B26" s="67" t="s">
        <v>153</v>
      </c>
      <c r="C26" s="57"/>
      <c r="D26" s="58" t="s">
        <v>138</v>
      </c>
      <c r="E26" s="59"/>
      <c r="F26" s="60" t="s">
        <v>36</v>
      </c>
      <c r="G26" s="61">
        <v>31.185089</v>
      </c>
      <c r="H26" s="61">
        <v>21.6205</v>
      </c>
      <c r="I26" s="61">
        <v>0</v>
      </c>
      <c r="J26" s="61">
        <v>0</v>
      </c>
      <c r="K26" s="61">
        <f t="shared" si="0"/>
        <v>21.6205</v>
      </c>
      <c r="L26" s="61">
        <f t="shared" si="1"/>
        <v>69.32960813419515</v>
      </c>
      <c r="M26" s="61">
        <v>60</v>
      </c>
      <c r="N26" s="61">
        <v>0</v>
      </c>
      <c r="O26" s="61">
        <v>0</v>
      </c>
      <c r="P26" s="61">
        <f t="shared" si="2"/>
        <v>60</v>
      </c>
      <c r="Q26" s="2"/>
    </row>
    <row r="27" spans="1:17" ht="9" customHeight="1">
      <c r="A27" s="6"/>
      <c r="B27" s="67"/>
      <c r="C27" s="57"/>
      <c r="D27" s="58"/>
      <c r="E27" s="59"/>
      <c r="F27" s="60"/>
      <c r="G27" s="61"/>
      <c r="H27" s="61"/>
      <c r="I27" s="61"/>
      <c r="J27" s="61"/>
      <c r="K27" s="61">
        <f t="shared" si="0"/>
        <v>0</v>
      </c>
      <c r="L27" s="61"/>
      <c r="M27" s="61"/>
      <c r="N27" s="61"/>
      <c r="O27" s="61"/>
      <c r="P27" s="61">
        <f t="shared" si="2"/>
        <v>0</v>
      </c>
      <c r="Q27" s="2"/>
    </row>
    <row r="28" spans="1:17" ht="12" customHeight="1">
      <c r="A28" s="6"/>
      <c r="B28" s="67"/>
      <c r="C28" s="57"/>
      <c r="D28" s="58" t="s">
        <v>40</v>
      </c>
      <c r="E28" s="59"/>
      <c r="F28" s="60"/>
      <c r="G28" s="61">
        <f>SUM(G29:G30)</f>
        <v>66.632012</v>
      </c>
      <c r="H28" s="61">
        <f>SUM(H29:H30)</f>
        <v>39</v>
      </c>
      <c r="I28" s="61">
        <f>SUM(I29:I30)</f>
        <v>0</v>
      </c>
      <c r="J28" s="61">
        <f>SUM(J29:J30)</f>
        <v>0</v>
      </c>
      <c r="K28" s="61">
        <f t="shared" si="0"/>
        <v>39</v>
      </c>
      <c r="L28" s="61">
        <f t="shared" si="1"/>
        <v>58.530425285671996</v>
      </c>
      <c r="M28" s="61"/>
      <c r="N28" s="61"/>
      <c r="O28" s="61"/>
      <c r="P28" s="61">
        <f t="shared" si="2"/>
        <v>0</v>
      </c>
      <c r="Q28" s="2"/>
    </row>
    <row r="29" spans="1:17" ht="12" customHeight="1">
      <c r="A29" s="6"/>
      <c r="B29" s="67" t="s">
        <v>154</v>
      </c>
      <c r="C29" s="57"/>
      <c r="D29" s="58" t="s">
        <v>139</v>
      </c>
      <c r="E29" s="59"/>
      <c r="F29" s="60" t="s">
        <v>36</v>
      </c>
      <c r="G29" s="61">
        <v>66.632012</v>
      </c>
      <c r="H29" s="61">
        <v>39</v>
      </c>
      <c r="I29" s="61">
        <v>0</v>
      </c>
      <c r="J29" s="61">
        <v>0</v>
      </c>
      <c r="K29" s="61">
        <f t="shared" si="0"/>
        <v>39</v>
      </c>
      <c r="L29" s="61">
        <f t="shared" si="1"/>
        <v>58.530425285671996</v>
      </c>
      <c r="M29" s="61">
        <v>54.699999999999996</v>
      </c>
      <c r="N29" s="61">
        <v>0</v>
      </c>
      <c r="O29" s="61">
        <v>0</v>
      </c>
      <c r="P29" s="61">
        <f t="shared" si="2"/>
        <v>54.699999999999996</v>
      </c>
      <c r="Q29" s="2"/>
    </row>
    <row r="30" spans="1:17" ht="9" customHeight="1">
      <c r="A30" s="6"/>
      <c r="B30" s="67"/>
      <c r="C30" s="57"/>
      <c r="D30" s="58"/>
      <c r="E30" s="59"/>
      <c r="F30" s="60"/>
      <c r="G30" s="61"/>
      <c r="H30" s="61"/>
      <c r="I30" s="61"/>
      <c r="J30" s="61"/>
      <c r="K30" s="61">
        <f t="shared" si="0"/>
        <v>0</v>
      </c>
      <c r="L30" s="61"/>
      <c r="M30" s="61"/>
      <c r="N30" s="61"/>
      <c r="O30" s="61"/>
      <c r="P30" s="61">
        <f t="shared" si="2"/>
        <v>0</v>
      </c>
      <c r="Q30" s="2"/>
    </row>
    <row r="31" spans="1:17" ht="12" customHeight="1">
      <c r="A31" s="6"/>
      <c r="B31" s="67"/>
      <c r="C31" s="57"/>
      <c r="D31" s="58" t="s">
        <v>41</v>
      </c>
      <c r="E31" s="59"/>
      <c r="F31" s="60"/>
      <c r="G31" s="61">
        <f>SUM(G32:G38)</f>
        <v>1335.408273</v>
      </c>
      <c r="H31" s="61">
        <f>SUM(H32:H38)</f>
        <v>752.7472765807626</v>
      </c>
      <c r="I31" s="61">
        <f>SUM(I32:I38)</f>
        <v>117.797921</v>
      </c>
      <c r="J31" s="61">
        <f>SUM(J32:J38)</f>
        <v>148.23791321715402</v>
      </c>
      <c r="K31" s="61">
        <f t="shared" si="0"/>
        <v>900.9851897979165</v>
      </c>
      <c r="L31" s="61">
        <f t="shared" si="1"/>
        <v>67.468893821801</v>
      </c>
      <c r="M31" s="61"/>
      <c r="N31" s="61"/>
      <c r="O31" s="61"/>
      <c r="P31" s="61">
        <f t="shared" si="2"/>
        <v>0</v>
      </c>
      <c r="Q31" s="2"/>
    </row>
    <row r="32" spans="1:17" ht="12" customHeight="1">
      <c r="A32" s="6"/>
      <c r="B32" s="67">
        <v>171</v>
      </c>
      <c r="C32" s="57"/>
      <c r="D32" s="58" t="s">
        <v>42</v>
      </c>
      <c r="E32" s="59"/>
      <c r="F32" s="60" t="s">
        <v>43</v>
      </c>
      <c r="G32" s="61">
        <v>591.839315</v>
      </c>
      <c r="H32" s="61">
        <v>238.3</v>
      </c>
      <c r="I32" s="61">
        <v>29.107495</v>
      </c>
      <c r="J32" s="61">
        <v>124.56900000000002</v>
      </c>
      <c r="K32" s="61">
        <f t="shared" si="0"/>
        <v>362.869</v>
      </c>
      <c r="L32" s="61">
        <f t="shared" si="1"/>
        <v>61.31208096576011</v>
      </c>
      <c r="M32" s="61">
        <v>85.10000000000001</v>
      </c>
      <c r="N32" s="61">
        <v>8.2</v>
      </c>
      <c r="O32" s="61">
        <v>3.2929999999999997</v>
      </c>
      <c r="P32" s="61">
        <f t="shared" si="2"/>
        <v>88.39300000000001</v>
      </c>
      <c r="Q32" s="2"/>
    </row>
    <row r="33" spans="1:17" ht="12" customHeight="1">
      <c r="A33" s="6"/>
      <c r="B33" s="67">
        <v>188</v>
      </c>
      <c r="C33" s="57"/>
      <c r="D33" s="58" t="s">
        <v>44</v>
      </c>
      <c r="E33" s="59"/>
      <c r="F33" s="60" t="s">
        <v>36</v>
      </c>
      <c r="G33" s="61">
        <v>282.738221</v>
      </c>
      <c r="H33" s="61">
        <v>175.7</v>
      </c>
      <c r="I33" s="61">
        <v>67.304013</v>
      </c>
      <c r="J33" s="61">
        <v>13.168913217154</v>
      </c>
      <c r="K33" s="61">
        <f t="shared" si="0"/>
        <v>188.868913217154</v>
      </c>
      <c r="L33" s="61">
        <f t="shared" si="1"/>
        <v>66.79992275156673</v>
      </c>
      <c r="M33" s="61">
        <v>54.900000000000006</v>
      </c>
      <c r="N33" s="61">
        <v>27.2</v>
      </c>
      <c r="O33" s="61">
        <v>17.08713297070593</v>
      </c>
      <c r="P33" s="61">
        <f t="shared" si="2"/>
        <v>71.98713297070594</v>
      </c>
      <c r="Q33" s="2"/>
    </row>
    <row r="34" spans="1:17" ht="12" customHeight="1">
      <c r="A34" s="6"/>
      <c r="B34" s="67" t="s">
        <v>155</v>
      </c>
      <c r="C34" s="57"/>
      <c r="D34" s="58" t="s">
        <v>140</v>
      </c>
      <c r="E34" s="59"/>
      <c r="F34" s="60" t="s">
        <v>36</v>
      </c>
      <c r="G34" s="61">
        <v>70.126537</v>
      </c>
      <c r="H34" s="61">
        <v>54.07</v>
      </c>
      <c r="I34" s="61">
        <v>0</v>
      </c>
      <c r="J34" s="61">
        <v>0</v>
      </c>
      <c r="K34" s="61">
        <f t="shared" si="0"/>
        <v>54.07</v>
      </c>
      <c r="L34" s="61">
        <f t="shared" si="1"/>
        <v>77.10347938612739</v>
      </c>
      <c r="M34" s="61">
        <v>76.4</v>
      </c>
      <c r="N34" s="61">
        <v>0</v>
      </c>
      <c r="O34" s="61">
        <v>0</v>
      </c>
      <c r="P34" s="61">
        <f t="shared" si="2"/>
        <v>76.4</v>
      </c>
      <c r="Q34" s="2"/>
    </row>
    <row r="35" spans="1:17" ht="12" customHeight="1">
      <c r="A35" s="6"/>
      <c r="B35" s="67" t="s">
        <v>156</v>
      </c>
      <c r="C35" s="57"/>
      <c r="D35" s="58" t="s">
        <v>141</v>
      </c>
      <c r="E35" s="59"/>
      <c r="F35" s="60" t="s">
        <v>45</v>
      </c>
      <c r="G35" s="61">
        <v>63.392993</v>
      </c>
      <c r="H35" s="61">
        <v>38.65727658076253</v>
      </c>
      <c r="I35" s="61">
        <v>0</v>
      </c>
      <c r="J35" s="61">
        <v>0</v>
      </c>
      <c r="K35" s="61">
        <f t="shared" si="0"/>
        <v>38.65727658076253</v>
      </c>
      <c r="L35" s="61">
        <f t="shared" si="1"/>
        <v>60.980361947514496</v>
      </c>
      <c r="M35" s="61">
        <v>99.5</v>
      </c>
      <c r="N35" s="61">
        <v>0</v>
      </c>
      <c r="O35" s="61">
        <v>0.5</v>
      </c>
      <c r="P35" s="61">
        <f t="shared" si="2"/>
        <v>100</v>
      </c>
      <c r="Q35" s="2"/>
    </row>
    <row r="36" spans="1:17" ht="12" customHeight="1">
      <c r="A36" s="6"/>
      <c r="B36" s="67">
        <v>198</v>
      </c>
      <c r="C36" s="57"/>
      <c r="D36" s="58" t="s">
        <v>46</v>
      </c>
      <c r="E36" s="59"/>
      <c r="F36" s="60" t="s">
        <v>36</v>
      </c>
      <c r="G36" s="61">
        <v>53.464512</v>
      </c>
      <c r="H36" s="61">
        <v>21.92</v>
      </c>
      <c r="I36" s="61">
        <v>12.844932</v>
      </c>
      <c r="J36" s="61">
        <v>0</v>
      </c>
      <c r="K36" s="61">
        <f t="shared" si="0"/>
        <v>21.92</v>
      </c>
      <c r="L36" s="61">
        <f t="shared" si="1"/>
        <v>40.99915846982762</v>
      </c>
      <c r="M36" s="61">
        <v>59.8</v>
      </c>
      <c r="N36" s="61">
        <v>25</v>
      </c>
      <c r="O36" s="61">
        <v>0</v>
      </c>
      <c r="P36" s="61">
        <f t="shared" si="2"/>
        <v>59.8</v>
      </c>
      <c r="Q36" s="2"/>
    </row>
    <row r="37" spans="1:17" ht="12" customHeight="1">
      <c r="A37" s="6"/>
      <c r="B37" s="67">
        <v>202</v>
      </c>
      <c r="C37" s="57"/>
      <c r="D37" s="58" t="s">
        <v>47</v>
      </c>
      <c r="E37" s="59"/>
      <c r="F37" s="60" t="s">
        <v>36</v>
      </c>
      <c r="G37" s="61">
        <v>156.353695</v>
      </c>
      <c r="H37" s="61">
        <v>117.1</v>
      </c>
      <c r="I37" s="61">
        <v>8.541481</v>
      </c>
      <c r="J37" s="61">
        <v>10.5</v>
      </c>
      <c r="K37" s="61">
        <f t="shared" si="0"/>
        <v>127.6</v>
      </c>
      <c r="L37" s="61">
        <f t="shared" si="1"/>
        <v>81.60983979304103</v>
      </c>
      <c r="M37" s="61">
        <v>56.6</v>
      </c>
      <c r="N37" s="61">
        <v>42.1</v>
      </c>
      <c r="O37" s="61">
        <v>24.970000000000002</v>
      </c>
      <c r="P37" s="61">
        <f t="shared" si="2"/>
        <v>81.57000000000001</v>
      </c>
      <c r="Q37" s="2"/>
    </row>
    <row r="38" spans="1:17" ht="12" customHeight="1">
      <c r="A38" s="6"/>
      <c r="B38" s="67" t="s">
        <v>157</v>
      </c>
      <c r="C38" s="57"/>
      <c r="D38" s="58" t="s">
        <v>142</v>
      </c>
      <c r="E38" s="59"/>
      <c r="F38" s="60" t="s">
        <v>36</v>
      </c>
      <c r="G38" s="61">
        <v>117.493</v>
      </c>
      <c r="H38" s="61">
        <v>107</v>
      </c>
      <c r="I38" s="61">
        <v>0</v>
      </c>
      <c r="J38" s="61">
        <v>0</v>
      </c>
      <c r="K38" s="61">
        <f t="shared" si="0"/>
        <v>107</v>
      </c>
      <c r="L38" s="61">
        <f t="shared" si="1"/>
        <v>91.06925518967087</v>
      </c>
      <c r="M38" s="61">
        <v>78.30000000000001</v>
      </c>
      <c r="N38" s="61">
        <v>0</v>
      </c>
      <c r="O38" s="61">
        <v>0</v>
      </c>
      <c r="P38" s="61">
        <f t="shared" si="2"/>
        <v>78.30000000000001</v>
      </c>
      <c r="Q38" s="2"/>
    </row>
    <row r="39" spans="1:17" ht="9" customHeight="1">
      <c r="A39" s="6"/>
      <c r="B39" s="67"/>
      <c r="C39" s="57"/>
      <c r="D39" s="58"/>
      <c r="E39" s="59"/>
      <c r="F39" s="60"/>
      <c r="G39" s="61"/>
      <c r="H39" s="61"/>
      <c r="I39" s="61"/>
      <c r="J39" s="61"/>
      <c r="K39" s="61">
        <f t="shared" si="0"/>
        <v>0</v>
      </c>
      <c r="L39" s="61"/>
      <c r="M39" s="61"/>
      <c r="N39" s="61"/>
      <c r="O39" s="61"/>
      <c r="P39" s="61">
        <f t="shared" si="2"/>
        <v>0</v>
      </c>
      <c r="Q39" s="2"/>
    </row>
    <row r="40" spans="1:17" ht="12" customHeight="1">
      <c r="A40" s="6"/>
      <c r="B40" s="67"/>
      <c r="C40" s="57"/>
      <c r="D40" s="58" t="s">
        <v>48</v>
      </c>
      <c r="E40" s="59"/>
      <c r="F40" s="60"/>
      <c r="G40" s="61">
        <f>SUM(G41:G49)</f>
        <v>2007.129835</v>
      </c>
      <c r="H40" s="61">
        <f>SUM(H41:H49)</f>
        <v>1725.7259999999999</v>
      </c>
      <c r="I40" s="61">
        <f>SUM(I41:I49)</f>
        <v>39.761444</v>
      </c>
      <c r="J40" s="61">
        <f>SUM(J41:J49)</f>
        <v>3.250000000000007</v>
      </c>
      <c r="K40" s="61">
        <f t="shared" si="0"/>
        <v>1728.9759999999999</v>
      </c>
      <c r="L40" s="61">
        <f t="shared" si="1"/>
        <v>86.14171190375434</v>
      </c>
      <c r="M40" s="61"/>
      <c r="N40" s="61"/>
      <c r="O40" s="61"/>
      <c r="P40" s="61">
        <f t="shared" si="2"/>
        <v>0</v>
      </c>
      <c r="Q40" s="2"/>
    </row>
    <row r="41" spans="1:17" ht="12" customHeight="1">
      <c r="A41" s="6"/>
      <c r="B41" s="67" t="s">
        <v>158</v>
      </c>
      <c r="C41" s="57"/>
      <c r="D41" s="58" t="s">
        <v>143</v>
      </c>
      <c r="E41" s="59"/>
      <c r="F41" s="60" t="s">
        <v>36</v>
      </c>
      <c r="G41" s="61">
        <v>132.991376</v>
      </c>
      <c r="H41" s="61">
        <v>62.5</v>
      </c>
      <c r="I41" s="61">
        <v>0</v>
      </c>
      <c r="J41" s="61">
        <v>0</v>
      </c>
      <c r="K41" s="61">
        <f t="shared" si="0"/>
        <v>62.5</v>
      </c>
      <c r="L41" s="61">
        <f t="shared" si="1"/>
        <v>46.995528492012895</v>
      </c>
      <c r="M41" s="61">
        <v>55.3</v>
      </c>
      <c r="N41" s="61">
        <v>0</v>
      </c>
      <c r="O41" s="61">
        <v>11.7</v>
      </c>
      <c r="P41" s="61">
        <f t="shared" si="2"/>
        <v>67</v>
      </c>
      <c r="Q41" s="2"/>
    </row>
    <row r="42" spans="1:17" ht="12" customHeight="1">
      <c r="A42" s="6"/>
      <c r="B42" s="67">
        <v>212</v>
      </c>
      <c r="C42" s="57"/>
      <c r="D42" s="58" t="s">
        <v>49</v>
      </c>
      <c r="E42" s="59"/>
      <c r="F42" s="60" t="s">
        <v>36</v>
      </c>
      <c r="G42" s="61">
        <v>34.287</v>
      </c>
      <c r="H42" s="61">
        <v>34.287</v>
      </c>
      <c r="I42" s="61">
        <v>0.388736</v>
      </c>
      <c r="J42" s="61">
        <v>0</v>
      </c>
      <c r="K42" s="61">
        <f t="shared" si="0"/>
        <v>34.287</v>
      </c>
      <c r="L42" s="61">
        <f t="shared" si="1"/>
        <v>100</v>
      </c>
      <c r="M42" s="61">
        <v>88.5</v>
      </c>
      <c r="N42" s="61">
        <v>1.8</v>
      </c>
      <c r="O42" s="61">
        <v>0</v>
      </c>
      <c r="P42" s="61">
        <f t="shared" si="2"/>
        <v>88.5</v>
      </c>
      <c r="Q42" s="2"/>
    </row>
    <row r="43" spans="1:17" ht="12" customHeight="1">
      <c r="A43" s="6"/>
      <c r="B43" s="67">
        <v>213</v>
      </c>
      <c r="C43" s="57"/>
      <c r="D43" s="58" t="s">
        <v>50</v>
      </c>
      <c r="E43" s="59"/>
      <c r="F43" s="60" t="s">
        <v>36</v>
      </c>
      <c r="G43" s="61">
        <v>116.883796</v>
      </c>
      <c r="H43" s="61">
        <v>54.93</v>
      </c>
      <c r="I43" s="61">
        <v>5.038168</v>
      </c>
      <c r="J43" s="61">
        <v>0</v>
      </c>
      <c r="K43" s="61">
        <f t="shared" si="0"/>
        <v>54.93</v>
      </c>
      <c r="L43" s="61">
        <f t="shared" si="1"/>
        <v>46.995393612986355</v>
      </c>
      <c r="M43" s="61">
        <v>38</v>
      </c>
      <c r="N43" s="61">
        <v>6</v>
      </c>
      <c r="O43" s="61">
        <v>17.1</v>
      </c>
      <c r="P43" s="61">
        <f t="shared" si="2"/>
        <v>55.1</v>
      </c>
      <c r="Q43" s="2"/>
    </row>
    <row r="44" spans="1:17" ht="12" customHeight="1">
      <c r="A44" s="6"/>
      <c r="B44" s="67">
        <v>214</v>
      </c>
      <c r="C44" s="57"/>
      <c r="D44" s="58" t="s">
        <v>51</v>
      </c>
      <c r="E44" s="59"/>
      <c r="F44" s="60" t="s">
        <v>36</v>
      </c>
      <c r="G44" s="61">
        <v>241.071674</v>
      </c>
      <c r="H44" s="61">
        <v>207.309</v>
      </c>
      <c r="I44" s="61">
        <v>9.642867</v>
      </c>
      <c r="J44" s="61">
        <v>0</v>
      </c>
      <c r="K44" s="61">
        <f t="shared" si="0"/>
        <v>207.309</v>
      </c>
      <c r="L44" s="61">
        <f t="shared" si="1"/>
        <v>85.99475689541194</v>
      </c>
      <c r="M44" s="61">
        <v>78.91</v>
      </c>
      <c r="N44" s="61">
        <v>5</v>
      </c>
      <c r="O44" s="61">
        <v>3.9</v>
      </c>
      <c r="P44" s="61">
        <f t="shared" si="2"/>
        <v>82.81</v>
      </c>
      <c r="Q44" s="2"/>
    </row>
    <row r="45" spans="1:17" ht="12" customHeight="1">
      <c r="A45" s="6"/>
      <c r="B45" s="67">
        <v>215</v>
      </c>
      <c r="C45" s="57"/>
      <c r="D45" s="58" t="s">
        <v>52</v>
      </c>
      <c r="E45" s="59"/>
      <c r="F45" s="60" t="s">
        <v>36</v>
      </c>
      <c r="G45" s="61">
        <v>63.304549</v>
      </c>
      <c r="H45" s="61">
        <v>42.89999999999999</v>
      </c>
      <c r="I45" s="61">
        <v>4.081458</v>
      </c>
      <c r="J45" s="61">
        <v>2.8500000000000014</v>
      </c>
      <c r="K45" s="61">
        <f t="shared" si="0"/>
        <v>45.74999999999999</v>
      </c>
      <c r="L45" s="61">
        <f t="shared" si="1"/>
        <v>72.26968791768817</v>
      </c>
      <c r="M45" s="61">
        <v>75.89999999999999</v>
      </c>
      <c r="N45" s="61">
        <v>6.45</v>
      </c>
      <c r="O45" s="61">
        <v>0</v>
      </c>
      <c r="P45" s="61">
        <f t="shared" si="2"/>
        <v>75.89999999999999</v>
      </c>
      <c r="Q45" s="2"/>
    </row>
    <row r="46" spans="1:17" ht="12" customHeight="1">
      <c r="A46" s="6"/>
      <c r="B46" s="67">
        <v>216</v>
      </c>
      <c r="C46" s="57"/>
      <c r="D46" s="68" t="s">
        <v>125</v>
      </c>
      <c r="E46" s="69"/>
      <c r="F46" s="60" t="s">
        <v>36</v>
      </c>
      <c r="G46" s="61">
        <v>150.561</v>
      </c>
      <c r="H46" s="61">
        <v>150</v>
      </c>
      <c r="I46" s="61">
        <v>1.5207</v>
      </c>
      <c r="J46" s="61">
        <v>0.4000000000000057</v>
      </c>
      <c r="K46" s="61">
        <f t="shared" si="0"/>
        <v>150.4</v>
      </c>
      <c r="L46" s="61">
        <f t="shared" si="1"/>
        <v>99.89306659759167</v>
      </c>
      <c r="M46" s="61">
        <v>99.6</v>
      </c>
      <c r="N46" s="61">
        <v>0.4</v>
      </c>
      <c r="O46" s="61">
        <v>0.30000000000000004</v>
      </c>
      <c r="P46" s="61">
        <f t="shared" si="2"/>
        <v>99.89999999999999</v>
      </c>
      <c r="Q46" s="2"/>
    </row>
    <row r="47" spans="1:17" ht="12" customHeight="1">
      <c r="A47" s="6"/>
      <c r="B47" s="67" t="s">
        <v>159</v>
      </c>
      <c r="C47" s="57"/>
      <c r="D47" s="68" t="s">
        <v>144</v>
      </c>
      <c r="E47" s="69"/>
      <c r="F47" s="60" t="s">
        <v>36</v>
      </c>
      <c r="G47" s="61">
        <v>1059.215</v>
      </c>
      <c r="H47" s="61">
        <v>1044.8</v>
      </c>
      <c r="I47" s="61">
        <v>0</v>
      </c>
      <c r="J47" s="61">
        <v>0</v>
      </c>
      <c r="K47" s="61">
        <f t="shared" si="0"/>
        <v>1044.8</v>
      </c>
      <c r="L47" s="61">
        <f t="shared" si="1"/>
        <v>98.63908649329929</v>
      </c>
      <c r="M47" s="61">
        <v>100.00000000000001</v>
      </c>
      <c r="N47" s="61">
        <v>0</v>
      </c>
      <c r="O47" s="61">
        <v>0</v>
      </c>
      <c r="P47" s="61">
        <f t="shared" si="2"/>
        <v>100.00000000000001</v>
      </c>
      <c r="Q47" s="2"/>
    </row>
    <row r="48" spans="1:17" ht="12" customHeight="1">
      <c r="A48" s="6"/>
      <c r="B48" s="67">
        <v>226</v>
      </c>
      <c r="C48" s="57"/>
      <c r="D48" s="68" t="s">
        <v>53</v>
      </c>
      <c r="E48" s="69"/>
      <c r="F48" s="60" t="s">
        <v>43</v>
      </c>
      <c r="G48" s="61">
        <v>25.36544</v>
      </c>
      <c r="H48" s="61">
        <v>25.1</v>
      </c>
      <c r="I48" s="61">
        <v>0.171972</v>
      </c>
      <c r="J48" s="61">
        <v>0</v>
      </c>
      <c r="K48" s="61">
        <f t="shared" si="0"/>
        <v>25.1</v>
      </c>
      <c r="L48" s="61">
        <f t="shared" si="1"/>
        <v>98.95353678075367</v>
      </c>
      <c r="M48" s="61">
        <v>99.29999999999998</v>
      </c>
      <c r="N48" s="61">
        <v>0.6</v>
      </c>
      <c r="O48" s="61">
        <v>0</v>
      </c>
      <c r="P48" s="61">
        <f t="shared" si="2"/>
        <v>99.29999999999998</v>
      </c>
      <c r="Q48" s="2"/>
    </row>
    <row r="49" spans="1:17" ht="12" customHeight="1">
      <c r="A49" s="6"/>
      <c r="B49" s="67">
        <v>229</v>
      </c>
      <c r="C49" s="57"/>
      <c r="D49" s="68" t="s">
        <v>54</v>
      </c>
      <c r="E49" s="69"/>
      <c r="F49" s="60" t="s">
        <v>36</v>
      </c>
      <c r="G49" s="61">
        <v>183.45</v>
      </c>
      <c r="H49" s="61">
        <v>103.89999999999999</v>
      </c>
      <c r="I49" s="61">
        <v>18.917543</v>
      </c>
      <c r="J49" s="61">
        <v>0</v>
      </c>
      <c r="K49" s="61">
        <f t="shared" si="0"/>
        <v>103.89999999999999</v>
      </c>
      <c r="L49" s="61">
        <f t="shared" si="1"/>
        <v>56.636685745434725</v>
      </c>
      <c r="M49" s="61">
        <v>69.5</v>
      </c>
      <c r="N49" s="61">
        <v>10.31</v>
      </c>
      <c r="O49" s="61">
        <v>30.5</v>
      </c>
      <c r="P49" s="61">
        <f t="shared" si="2"/>
        <v>100</v>
      </c>
      <c r="Q49" s="2"/>
    </row>
    <row r="50" spans="1:17" ht="9" customHeight="1">
      <c r="A50" s="6"/>
      <c r="B50" s="67"/>
      <c r="C50" s="57"/>
      <c r="D50" s="68"/>
      <c r="E50" s="69"/>
      <c r="F50" s="60"/>
      <c r="G50" s="61"/>
      <c r="H50" s="61"/>
      <c r="I50" s="61"/>
      <c r="J50" s="61"/>
      <c r="K50" s="61">
        <f t="shared" si="0"/>
        <v>0</v>
      </c>
      <c r="L50" s="61"/>
      <c r="M50" s="61"/>
      <c r="N50" s="61"/>
      <c r="O50" s="61"/>
      <c r="P50" s="61">
        <f t="shared" si="2"/>
        <v>0</v>
      </c>
      <c r="Q50" s="2"/>
    </row>
    <row r="51" spans="1:17" ht="12" customHeight="1">
      <c r="A51" s="6"/>
      <c r="B51" s="67"/>
      <c r="C51" s="57"/>
      <c r="D51" s="68" t="s">
        <v>55</v>
      </c>
      <c r="E51" s="69"/>
      <c r="F51" s="60"/>
      <c r="G51" s="61">
        <f>SUM(G52:G58)</f>
        <v>468.066374</v>
      </c>
      <c r="H51" s="61">
        <f>SUM(H52:H58)</f>
        <v>161.67375000000004</v>
      </c>
      <c r="I51" s="61">
        <f>SUM(I52:I58)</f>
        <v>72.782224</v>
      </c>
      <c r="J51" s="61">
        <f>SUM(J52:J58)</f>
        <v>45.48331680345598</v>
      </c>
      <c r="K51" s="61">
        <f t="shared" si="0"/>
        <v>207.15706680345602</v>
      </c>
      <c r="L51" s="61">
        <f t="shared" si="1"/>
        <v>44.258053624560524</v>
      </c>
      <c r="M51" s="61"/>
      <c r="N51" s="61"/>
      <c r="O51" s="61"/>
      <c r="P51" s="61">
        <f aca="true" t="shared" si="3" ref="P51:P82">M51+O51</f>
        <v>0</v>
      </c>
      <c r="Q51" s="2"/>
    </row>
    <row r="52" spans="1:17" ht="12" customHeight="1">
      <c r="A52" s="6"/>
      <c r="B52" s="67" t="s">
        <v>160</v>
      </c>
      <c r="C52" s="57"/>
      <c r="D52" s="68" t="s">
        <v>145</v>
      </c>
      <c r="E52" s="69"/>
      <c r="F52" s="60" t="s">
        <v>36</v>
      </c>
      <c r="G52" s="61">
        <v>43.62692</v>
      </c>
      <c r="H52" s="61">
        <v>6.5</v>
      </c>
      <c r="I52" s="61">
        <v>0</v>
      </c>
      <c r="J52" s="61">
        <v>0</v>
      </c>
      <c r="K52" s="61">
        <f t="shared" si="0"/>
        <v>6.5</v>
      </c>
      <c r="L52" s="61">
        <f t="shared" si="1"/>
        <v>14.89905773774541</v>
      </c>
      <c r="M52" s="61">
        <v>12.399999999999999</v>
      </c>
      <c r="N52" s="61">
        <v>0</v>
      </c>
      <c r="O52" s="61">
        <v>0</v>
      </c>
      <c r="P52" s="61">
        <f t="shared" si="3"/>
        <v>12.399999999999999</v>
      </c>
      <c r="Q52" s="2"/>
    </row>
    <row r="53" spans="1:17" ht="12" customHeight="1">
      <c r="A53" s="6"/>
      <c r="B53" s="70">
        <v>234</v>
      </c>
      <c r="C53" s="71"/>
      <c r="D53" s="72" t="s">
        <v>56</v>
      </c>
      <c r="E53" s="73"/>
      <c r="F53" s="74" t="s">
        <v>43</v>
      </c>
      <c r="G53" s="75">
        <v>41.374</v>
      </c>
      <c r="H53" s="75">
        <v>0</v>
      </c>
      <c r="I53" s="75">
        <v>2.97</v>
      </c>
      <c r="J53" s="75">
        <v>0</v>
      </c>
      <c r="K53" s="75">
        <f t="shared" si="0"/>
        <v>0</v>
      </c>
      <c r="L53" s="75">
        <f t="shared" si="1"/>
        <v>0</v>
      </c>
      <c r="M53" s="75">
        <v>0</v>
      </c>
      <c r="N53" s="75">
        <v>19.26</v>
      </c>
      <c r="O53" s="75">
        <v>0</v>
      </c>
      <c r="P53" s="75">
        <f t="shared" si="3"/>
        <v>0</v>
      </c>
      <c r="Q53" s="2"/>
    </row>
    <row r="54" spans="1:17" ht="12" customHeight="1">
      <c r="A54" s="6"/>
      <c r="B54" s="67">
        <v>237</v>
      </c>
      <c r="C54" s="57"/>
      <c r="D54" s="58" t="s">
        <v>57</v>
      </c>
      <c r="E54" s="59"/>
      <c r="F54" s="60" t="s">
        <v>43</v>
      </c>
      <c r="G54" s="61">
        <v>10.9617</v>
      </c>
      <c r="H54" s="61">
        <v>0</v>
      </c>
      <c r="I54" s="61">
        <v>6.44219</v>
      </c>
      <c r="J54" s="61">
        <v>6.703316803456</v>
      </c>
      <c r="K54" s="61">
        <f t="shared" si="0"/>
        <v>6.703316803456</v>
      </c>
      <c r="L54" s="61">
        <f t="shared" si="1"/>
        <v>61.15216438559712</v>
      </c>
      <c r="M54" s="61">
        <v>0</v>
      </c>
      <c r="N54" s="61">
        <v>58.76</v>
      </c>
      <c r="O54" s="61">
        <v>82.47999999999999</v>
      </c>
      <c r="P54" s="61">
        <f t="shared" si="3"/>
        <v>82.47999999999999</v>
      </c>
      <c r="Q54" s="2"/>
    </row>
    <row r="55" spans="1:17" ht="12" customHeight="1">
      <c r="A55" s="6"/>
      <c r="B55" s="67">
        <v>242</v>
      </c>
      <c r="C55" s="57"/>
      <c r="D55" s="58" t="s">
        <v>58</v>
      </c>
      <c r="E55" s="59"/>
      <c r="F55" s="60" t="s">
        <v>36</v>
      </c>
      <c r="G55" s="61">
        <v>53.444617</v>
      </c>
      <c r="H55" s="61">
        <v>18.3</v>
      </c>
      <c r="I55" s="61">
        <v>7.8056</v>
      </c>
      <c r="J55" s="61">
        <v>0</v>
      </c>
      <c r="K55" s="61">
        <f t="shared" si="0"/>
        <v>18.3</v>
      </c>
      <c r="L55" s="61">
        <f t="shared" si="1"/>
        <v>34.24105368740878</v>
      </c>
      <c r="M55" s="61">
        <v>37.96</v>
      </c>
      <c r="N55" s="61">
        <v>15</v>
      </c>
      <c r="O55" s="61">
        <v>0</v>
      </c>
      <c r="P55" s="61">
        <f t="shared" si="3"/>
        <v>37.96</v>
      </c>
      <c r="Q55" s="2"/>
    </row>
    <row r="56" spans="1:17" ht="12" customHeight="1">
      <c r="A56" s="6"/>
      <c r="B56" s="67">
        <v>243</v>
      </c>
      <c r="C56" s="57"/>
      <c r="D56" s="58" t="s">
        <v>59</v>
      </c>
      <c r="E56" s="59"/>
      <c r="F56" s="60" t="s">
        <v>36</v>
      </c>
      <c r="G56" s="61">
        <v>131.444212</v>
      </c>
      <c r="H56" s="61">
        <v>24.9</v>
      </c>
      <c r="I56" s="61">
        <v>37.654529</v>
      </c>
      <c r="J56" s="61">
        <v>37.4</v>
      </c>
      <c r="K56" s="61">
        <f t="shared" si="0"/>
        <v>62.3</v>
      </c>
      <c r="L56" s="61">
        <f t="shared" si="1"/>
        <v>47.39653351948277</v>
      </c>
      <c r="M56" s="61">
        <v>32</v>
      </c>
      <c r="N56" s="61">
        <v>28</v>
      </c>
      <c r="O56" s="61">
        <v>45.9</v>
      </c>
      <c r="P56" s="61">
        <f t="shared" si="3"/>
        <v>77.9</v>
      </c>
      <c r="Q56" s="2"/>
    </row>
    <row r="57" spans="1:17" ht="12" customHeight="1">
      <c r="A57" s="6"/>
      <c r="B57" s="67" t="s">
        <v>161</v>
      </c>
      <c r="C57" s="57"/>
      <c r="D57" s="58" t="s">
        <v>146</v>
      </c>
      <c r="E57" s="59"/>
      <c r="F57" s="60" t="s">
        <v>36</v>
      </c>
      <c r="G57" s="61">
        <v>93.834571</v>
      </c>
      <c r="H57" s="61">
        <v>69.02000000000002</v>
      </c>
      <c r="I57" s="61">
        <v>0</v>
      </c>
      <c r="J57" s="61">
        <v>1.3799999999999812</v>
      </c>
      <c r="K57" s="61">
        <f t="shared" si="0"/>
        <v>70.4</v>
      </c>
      <c r="L57" s="61">
        <f t="shared" si="1"/>
        <v>75.02565339164818</v>
      </c>
      <c r="M57" s="61">
        <v>76.2</v>
      </c>
      <c r="N57" s="61">
        <v>0</v>
      </c>
      <c r="O57" s="61">
        <v>20.400000000000002</v>
      </c>
      <c r="P57" s="61">
        <f t="shared" si="3"/>
        <v>96.60000000000001</v>
      </c>
      <c r="Q57" s="2"/>
    </row>
    <row r="58" spans="1:17" ht="12" customHeight="1">
      <c r="A58" s="6"/>
      <c r="B58" s="67">
        <v>245</v>
      </c>
      <c r="C58" s="57"/>
      <c r="D58" s="58" t="s">
        <v>60</v>
      </c>
      <c r="E58" s="59"/>
      <c r="F58" s="60" t="s">
        <v>36</v>
      </c>
      <c r="G58" s="61">
        <v>93.380354</v>
      </c>
      <c r="H58" s="61">
        <v>42.95375</v>
      </c>
      <c r="I58" s="61">
        <v>17.909905</v>
      </c>
      <c r="J58" s="61">
        <v>0</v>
      </c>
      <c r="K58" s="61">
        <f t="shared" si="0"/>
        <v>42.95375</v>
      </c>
      <c r="L58" s="61">
        <f t="shared" si="1"/>
        <v>45.9987011829062</v>
      </c>
      <c r="M58" s="61">
        <v>50</v>
      </c>
      <c r="N58" s="61">
        <v>20</v>
      </c>
      <c r="O58" s="61">
        <v>0</v>
      </c>
      <c r="P58" s="61">
        <f t="shared" si="3"/>
        <v>50</v>
      </c>
      <c r="Q58" s="2"/>
    </row>
    <row r="59" spans="1:17" ht="6.75" customHeight="1">
      <c r="A59" s="6"/>
      <c r="B59" s="67"/>
      <c r="C59" s="57"/>
      <c r="D59" s="58"/>
      <c r="E59" s="59"/>
      <c r="F59" s="60"/>
      <c r="G59" s="61"/>
      <c r="H59" s="61"/>
      <c r="I59" s="61"/>
      <c r="J59" s="61"/>
      <c r="K59" s="61">
        <f t="shared" si="0"/>
        <v>0</v>
      </c>
      <c r="L59" s="61"/>
      <c r="M59" s="61"/>
      <c r="N59" s="61"/>
      <c r="O59" s="61"/>
      <c r="P59" s="61">
        <f t="shared" si="3"/>
        <v>0</v>
      </c>
      <c r="Q59" s="2"/>
    </row>
    <row r="60" spans="1:17" ht="12" customHeight="1">
      <c r="A60" s="6"/>
      <c r="B60" s="67"/>
      <c r="C60" s="57"/>
      <c r="D60" s="58" t="s">
        <v>61</v>
      </c>
      <c r="E60" s="59"/>
      <c r="F60" s="60"/>
      <c r="G60" s="61">
        <f>SUM(G61:G64)</f>
        <v>615.757118</v>
      </c>
      <c r="H60" s="61">
        <f>SUM(H61:H64)</f>
        <v>130.37</v>
      </c>
      <c r="I60" s="61">
        <f>SUM(I61:I64)</f>
        <v>187.916843</v>
      </c>
      <c r="J60" s="61">
        <f>SUM(J61:J64)</f>
        <v>79.6405811818</v>
      </c>
      <c r="K60" s="61">
        <f t="shared" si="0"/>
        <v>210.0105811818</v>
      </c>
      <c r="L60" s="61">
        <f t="shared" si="1"/>
        <v>34.10607446389276</v>
      </c>
      <c r="M60" s="61"/>
      <c r="N60" s="61"/>
      <c r="O60" s="61"/>
      <c r="P60" s="61">
        <f t="shared" si="3"/>
        <v>0</v>
      </c>
      <c r="Q60" s="2"/>
    </row>
    <row r="61" spans="1:17" ht="12" customHeight="1">
      <c r="A61" s="6"/>
      <c r="B61" s="67">
        <v>249</v>
      </c>
      <c r="C61" s="57"/>
      <c r="D61" s="58" t="s">
        <v>62</v>
      </c>
      <c r="E61" s="59"/>
      <c r="F61" s="60" t="s">
        <v>36</v>
      </c>
      <c r="G61" s="61">
        <v>57.389159</v>
      </c>
      <c r="H61" s="61">
        <v>28.500000000000004</v>
      </c>
      <c r="I61" s="61">
        <v>0.618354</v>
      </c>
      <c r="J61" s="61">
        <v>2.9705811817999965</v>
      </c>
      <c r="K61" s="61">
        <f t="shared" si="0"/>
        <v>31.4705811818</v>
      </c>
      <c r="L61" s="61">
        <f t="shared" si="1"/>
        <v>54.837153445304885</v>
      </c>
      <c r="M61" s="61">
        <v>90.30000000000001</v>
      </c>
      <c r="N61" s="61">
        <v>2</v>
      </c>
      <c r="O61" s="61">
        <v>9.600000000000001</v>
      </c>
      <c r="P61" s="61">
        <f t="shared" si="3"/>
        <v>99.9</v>
      </c>
      <c r="Q61" s="2"/>
    </row>
    <row r="62" spans="1:17" ht="12" customHeight="1">
      <c r="A62" s="6"/>
      <c r="B62" s="67">
        <v>251</v>
      </c>
      <c r="C62" s="57"/>
      <c r="D62" s="58" t="s">
        <v>63</v>
      </c>
      <c r="E62" s="59"/>
      <c r="F62" s="60" t="s">
        <v>36</v>
      </c>
      <c r="G62" s="61">
        <v>45.899783</v>
      </c>
      <c r="H62" s="61">
        <v>15.5</v>
      </c>
      <c r="I62" s="61">
        <v>7.865489</v>
      </c>
      <c r="J62" s="61">
        <v>7.300000000000001</v>
      </c>
      <c r="K62" s="61">
        <f t="shared" si="0"/>
        <v>22.8</v>
      </c>
      <c r="L62" s="61">
        <f t="shared" si="1"/>
        <v>49.67343745394178</v>
      </c>
      <c r="M62" s="61">
        <v>61.7</v>
      </c>
      <c r="N62" s="61">
        <v>17</v>
      </c>
      <c r="O62" s="61">
        <v>3.8</v>
      </c>
      <c r="P62" s="61">
        <f t="shared" si="3"/>
        <v>65.5</v>
      </c>
      <c r="Q62" s="2"/>
    </row>
    <row r="63" spans="1:17" ht="12" customHeight="1">
      <c r="A63" s="6"/>
      <c r="B63" s="67" t="s">
        <v>162</v>
      </c>
      <c r="C63" s="57"/>
      <c r="D63" s="58" t="s">
        <v>147</v>
      </c>
      <c r="E63" s="59"/>
      <c r="F63" s="60" t="s">
        <v>36</v>
      </c>
      <c r="G63" s="61">
        <v>81.812176</v>
      </c>
      <c r="H63" s="61">
        <v>10.870000000000001</v>
      </c>
      <c r="I63" s="61">
        <v>0</v>
      </c>
      <c r="J63" s="61">
        <v>11</v>
      </c>
      <c r="K63" s="61">
        <f t="shared" si="0"/>
        <v>21.87</v>
      </c>
      <c r="L63" s="61">
        <f t="shared" si="1"/>
        <v>26.731962244837494</v>
      </c>
      <c r="M63" s="61">
        <v>17.2</v>
      </c>
      <c r="N63" s="61">
        <v>0</v>
      </c>
      <c r="O63" s="61">
        <v>51</v>
      </c>
      <c r="P63" s="61">
        <f t="shared" si="3"/>
        <v>68.2</v>
      </c>
      <c r="Q63" s="2"/>
    </row>
    <row r="64" spans="1:17" ht="12" customHeight="1">
      <c r="A64" s="6"/>
      <c r="B64" s="67">
        <v>258</v>
      </c>
      <c r="C64" s="57"/>
      <c r="D64" s="58" t="s">
        <v>64</v>
      </c>
      <c r="E64" s="59"/>
      <c r="F64" s="60" t="s">
        <v>43</v>
      </c>
      <c r="G64" s="61">
        <v>430.656</v>
      </c>
      <c r="H64" s="61">
        <v>75.5</v>
      </c>
      <c r="I64" s="61">
        <v>179.433</v>
      </c>
      <c r="J64" s="61">
        <v>58.370000000000005</v>
      </c>
      <c r="K64" s="61">
        <f t="shared" si="0"/>
        <v>133.87</v>
      </c>
      <c r="L64" s="61">
        <f t="shared" si="1"/>
        <v>31.08513523554763</v>
      </c>
      <c r="M64" s="61">
        <v>19.9</v>
      </c>
      <c r="N64" s="61">
        <v>41.66</v>
      </c>
      <c r="O64" s="61">
        <v>15.34</v>
      </c>
      <c r="P64" s="61">
        <f t="shared" si="3"/>
        <v>35.239999999999995</v>
      </c>
      <c r="Q64" s="2"/>
    </row>
    <row r="65" spans="1:17" ht="6.75" customHeight="1">
      <c r="A65" s="6"/>
      <c r="B65" s="67"/>
      <c r="C65" s="57"/>
      <c r="D65" s="58"/>
      <c r="E65" s="59"/>
      <c r="F65" s="60"/>
      <c r="G65" s="61"/>
      <c r="H65" s="61"/>
      <c r="I65" s="61"/>
      <c r="J65" s="61"/>
      <c r="K65" s="61">
        <f t="shared" si="0"/>
        <v>0</v>
      </c>
      <c r="L65" s="61"/>
      <c r="M65" s="61"/>
      <c r="N65" s="61"/>
      <c r="O65" s="61"/>
      <c r="P65" s="61">
        <f t="shared" si="3"/>
        <v>0</v>
      </c>
      <c r="Q65" s="2"/>
    </row>
    <row r="66" spans="1:17" ht="12" customHeight="1">
      <c r="A66" s="6"/>
      <c r="B66" s="67"/>
      <c r="C66" s="57"/>
      <c r="D66" s="58" t="s">
        <v>65</v>
      </c>
      <c r="E66" s="59"/>
      <c r="F66" s="60"/>
      <c r="G66" s="61">
        <f>SUM(G67:G69)</f>
        <v>636.285088</v>
      </c>
      <c r="H66" s="61">
        <f>SUM(H67:H69)</f>
        <v>319.67955772</v>
      </c>
      <c r="I66" s="61">
        <f>SUM(I67:I69)</f>
        <v>14.499381</v>
      </c>
      <c r="J66" s="61">
        <f>SUM(J67:J69)</f>
        <v>16.628999999999994</v>
      </c>
      <c r="K66" s="61">
        <f t="shared" si="0"/>
        <v>336.30855772</v>
      </c>
      <c r="L66" s="61">
        <f t="shared" si="1"/>
        <v>52.855011701924404</v>
      </c>
      <c r="M66" s="61"/>
      <c r="N66" s="61"/>
      <c r="O66" s="61"/>
      <c r="P66" s="61">
        <f t="shared" si="3"/>
        <v>0</v>
      </c>
      <c r="Q66" s="2"/>
    </row>
    <row r="67" spans="1:17" ht="12" customHeight="1">
      <c r="A67" s="6"/>
      <c r="B67" s="67">
        <v>259</v>
      </c>
      <c r="C67" s="57"/>
      <c r="D67" s="58" t="s">
        <v>66</v>
      </c>
      <c r="E67" s="59"/>
      <c r="F67" s="60" t="s">
        <v>36</v>
      </c>
      <c r="G67" s="61">
        <v>93.48</v>
      </c>
      <c r="H67" s="61">
        <v>4.89955772</v>
      </c>
      <c r="I67" s="61">
        <v>4.900925</v>
      </c>
      <c r="J67" s="61">
        <v>12.599999999999998</v>
      </c>
      <c r="K67" s="61">
        <f t="shared" si="0"/>
        <v>17.49955772</v>
      </c>
      <c r="L67" s="61">
        <f t="shared" si="1"/>
        <v>18.720108814719723</v>
      </c>
      <c r="M67" s="61">
        <v>10.600000000000001</v>
      </c>
      <c r="N67" s="61">
        <v>5</v>
      </c>
      <c r="O67" s="61">
        <v>21.3</v>
      </c>
      <c r="P67" s="61">
        <f t="shared" si="3"/>
        <v>31.900000000000002</v>
      </c>
      <c r="Q67" s="2"/>
    </row>
    <row r="68" spans="1:17" ht="12" customHeight="1">
      <c r="A68" s="6"/>
      <c r="B68" s="67" t="s">
        <v>163</v>
      </c>
      <c r="C68" s="57"/>
      <c r="D68" s="58" t="s">
        <v>148</v>
      </c>
      <c r="E68" s="59"/>
      <c r="F68" s="60" t="s">
        <v>36</v>
      </c>
      <c r="G68" s="61">
        <v>37.545</v>
      </c>
      <c r="H68" s="61">
        <v>0.58</v>
      </c>
      <c r="I68" s="61">
        <v>0</v>
      </c>
      <c r="J68" s="61">
        <v>0</v>
      </c>
      <c r="K68" s="61">
        <f t="shared" si="0"/>
        <v>0.58</v>
      </c>
      <c r="L68" s="61">
        <f t="shared" si="1"/>
        <v>1.5448128911972299</v>
      </c>
      <c r="M68" s="61">
        <v>1.5</v>
      </c>
      <c r="N68" s="61">
        <v>0</v>
      </c>
      <c r="O68" s="61">
        <v>0</v>
      </c>
      <c r="P68" s="61">
        <f t="shared" si="3"/>
        <v>1.5</v>
      </c>
      <c r="Q68" s="2"/>
    </row>
    <row r="69" spans="1:17" ht="12" customHeight="1">
      <c r="A69" s="6"/>
      <c r="B69" s="67">
        <v>261</v>
      </c>
      <c r="C69" s="57"/>
      <c r="D69" s="58" t="s">
        <v>126</v>
      </c>
      <c r="E69" s="59"/>
      <c r="F69" s="60" t="s">
        <v>36</v>
      </c>
      <c r="G69" s="61">
        <v>505.260088</v>
      </c>
      <c r="H69" s="61">
        <v>314.2</v>
      </c>
      <c r="I69" s="61">
        <v>9.598456</v>
      </c>
      <c r="J69" s="61">
        <v>4.028999999999996</v>
      </c>
      <c r="K69" s="61">
        <f t="shared" si="0"/>
        <v>318.229</v>
      </c>
      <c r="L69" s="61">
        <f t="shared" si="1"/>
        <v>62.983205592126644</v>
      </c>
      <c r="M69" s="61">
        <v>99.30000000000001</v>
      </c>
      <c r="N69" s="61">
        <v>0.7</v>
      </c>
      <c r="O69" s="61">
        <v>0.5</v>
      </c>
      <c r="P69" s="61">
        <f t="shared" si="3"/>
        <v>99.80000000000001</v>
      </c>
      <c r="Q69" s="2"/>
    </row>
    <row r="70" spans="1:17" ht="6.75" customHeight="1">
      <c r="A70" s="6"/>
      <c r="B70" s="67"/>
      <c r="C70" s="57"/>
      <c r="D70" s="58"/>
      <c r="E70" s="59"/>
      <c r="F70" s="60"/>
      <c r="G70" s="61"/>
      <c r="H70" s="61"/>
      <c r="I70" s="61"/>
      <c r="J70" s="61"/>
      <c r="K70" s="61">
        <f t="shared" si="0"/>
        <v>0</v>
      </c>
      <c r="L70" s="61"/>
      <c r="M70" s="61"/>
      <c r="N70" s="61"/>
      <c r="O70" s="61"/>
      <c r="P70" s="61">
        <f t="shared" si="3"/>
        <v>0</v>
      </c>
      <c r="Q70" s="2"/>
    </row>
    <row r="71" spans="1:17" ht="12" customHeight="1">
      <c r="A71" s="6"/>
      <c r="B71" s="67"/>
      <c r="C71" s="57"/>
      <c r="D71" s="58" t="s">
        <v>67</v>
      </c>
      <c r="E71" s="59"/>
      <c r="F71" s="60"/>
      <c r="G71" s="61">
        <f>SUM(G72:G79)</f>
        <v>1429.659183</v>
      </c>
      <c r="H71" s="61">
        <f>SUM(H72:H79)</f>
        <v>629.0000000000001</v>
      </c>
      <c r="I71" s="61">
        <f>SUM(I72:I79)</f>
        <v>163.871579</v>
      </c>
      <c r="J71" s="61">
        <f>SUM(J72:J79)</f>
        <v>44.65310604856381</v>
      </c>
      <c r="K71" s="61">
        <f t="shared" si="0"/>
        <v>673.6531060485639</v>
      </c>
      <c r="L71" s="61">
        <f t="shared" si="1"/>
        <v>47.119839053876376</v>
      </c>
      <c r="M71" s="61"/>
      <c r="N71" s="61"/>
      <c r="O71" s="61"/>
      <c r="P71" s="61">
        <f t="shared" si="3"/>
        <v>0</v>
      </c>
      <c r="Q71" s="2"/>
    </row>
    <row r="72" spans="1:17" ht="12" customHeight="1">
      <c r="A72" s="6"/>
      <c r="B72" s="67">
        <v>264</v>
      </c>
      <c r="C72" s="57"/>
      <c r="D72" s="58" t="s">
        <v>127</v>
      </c>
      <c r="E72" s="59"/>
      <c r="F72" s="60" t="s">
        <v>43</v>
      </c>
      <c r="G72" s="61">
        <v>736.101155</v>
      </c>
      <c r="H72" s="61">
        <v>427.8</v>
      </c>
      <c r="I72" s="61">
        <v>8.113965</v>
      </c>
      <c r="J72" s="61">
        <v>6.951999999999998</v>
      </c>
      <c r="K72" s="61">
        <f t="shared" si="0"/>
        <v>434.752</v>
      </c>
      <c r="L72" s="61">
        <f t="shared" si="1"/>
        <v>59.061447879401854</v>
      </c>
      <c r="M72" s="61">
        <v>97.30000000000001</v>
      </c>
      <c r="N72" s="61">
        <v>2.7</v>
      </c>
      <c r="O72" s="61">
        <v>1.5599999999999998</v>
      </c>
      <c r="P72" s="61">
        <f t="shared" si="3"/>
        <v>98.86000000000001</v>
      </c>
      <c r="Q72" s="2"/>
    </row>
    <row r="73" spans="1:17" ht="12" customHeight="1">
      <c r="A73" s="6"/>
      <c r="B73" s="67">
        <v>266</v>
      </c>
      <c r="C73" s="57"/>
      <c r="D73" s="58" t="s">
        <v>128</v>
      </c>
      <c r="E73" s="59"/>
      <c r="F73" s="60" t="s">
        <v>68</v>
      </c>
      <c r="G73" s="61">
        <v>87.83</v>
      </c>
      <c r="H73" s="61">
        <v>0</v>
      </c>
      <c r="I73" s="61">
        <v>8.626</v>
      </c>
      <c r="J73" s="61">
        <v>0</v>
      </c>
      <c r="K73" s="61">
        <f t="shared" si="0"/>
        <v>0</v>
      </c>
      <c r="L73" s="61">
        <f t="shared" si="1"/>
        <v>0</v>
      </c>
      <c r="M73" s="61">
        <v>0</v>
      </c>
      <c r="N73" s="61">
        <v>9.82</v>
      </c>
      <c r="O73" s="61">
        <v>0</v>
      </c>
      <c r="P73" s="61">
        <f t="shared" si="3"/>
        <v>0</v>
      </c>
      <c r="Q73" s="2"/>
    </row>
    <row r="74" spans="1:17" ht="12" customHeight="1">
      <c r="A74" s="6"/>
      <c r="B74" s="67">
        <v>267</v>
      </c>
      <c r="C74" s="57"/>
      <c r="D74" s="58" t="s">
        <v>69</v>
      </c>
      <c r="E74" s="59"/>
      <c r="F74" s="60" t="s">
        <v>45</v>
      </c>
      <c r="G74" s="61">
        <v>34.646</v>
      </c>
      <c r="H74" s="61">
        <v>16.6</v>
      </c>
      <c r="I74" s="61">
        <v>0.395557</v>
      </c>
      <c r="J74" s="61">
        <v>7.249402507636496</v>
      </c>
      <c r="K74" s="61">
        <f t="shared" si="0"/>
        <v>23.849402507636498</v>
      </c>
      <c r="L74" s="61">
        <f t="shared" si="1"/>
        <v>68.8373910628543</v>
      </c>
      <c r="M74" s="61">
        <v>71</v>
      </c>
      <c r="N74" s="61">
        <v>1.4</v>
      </c>
      <c r="O74" s="61">
        <v>29</v>
      </c>
      <c r="P74" s="61">
        <f t="shared" si="3"/>
        <v>100</v>
      </c>
      <c r="Q74" s="2"/>
    </row>
    <row r="75" spans="1:17" ht="12" customHeight="1">
      <c r="A75" s="6"/>
      <c r="B75" s="67">
        <v>268</v>
      </c>
      <c r="C75" s="57"/>
      <c r="D75" s="58" t="s">
        <v>70</v>
      </c>
      <c r="E75" s="59"/>
      <c r="F75" s="60" t="s">
        <v>43</v>
      </c>
      <c r="G75" s="61">
        <v>20.63424</v>
      </c>
      <c r="H75" s="61">
        <v>8.6</v>
      </c>
      <c r="I75" s="61">
        <v>5.159817</v>
      </c>
      <c r="J75" s="61">
        <v>4.268785602500001</v>
      </c>
      <c r="K75" s="61">
        <f t="shared" si="0"/>
        <v>12.868785602500001</v>
      </c>
      <c r="L75" s="61">
        <f t="shared" si="1"/>
        <v>62.36617196707998</v>
      </c>
      <c r="M75" s="61">
        <v>48.9</v>
      </c>
      <c r="N75" s="61">
        <v>25</v>
      </c>
      <c r="O75" s="61">
        <v>13.34</v>
      </c>
      <c r="P75" s="61">
        <f t="shared" si="3"/>
        <v>62.239999999999995</v>
      </c>
      <c r="Q75" s="2"/>
    </row>
    <row r="76" spans="1:17" ht="12" customHeight="1">
      <c r="A76" s="6"/>
      <c r="B76" s="67">
        <v>269</v>
      </c>
      <c r="C76" s="57"/>
      <c r="D76" s="58" t="s">
        <v>71</v>
      </c>
      <c r="E76" s="59"/>
      <c r="F76" s="60" t="s">
        <v>45</v>
      </c>
      <c r="G76" s="61">
        <v>2.90943</v>
      </c>
      <c r="H76" s="61">
        <v>0.8</v>
      </c>
      <c r="I76" s="61">
        <v>0.139901</v>
      </c>
      <c r="J76" s="61">
        <v>2.0829179384273138</v>
      </c>
      <c r="K76" s="61">
        <f t="shared" si="0"/>
        <v>2.8829179384273136</v>
      </c>
      <c r="L76" s="61">
        <f t="shared" si="1"/>
        <v>99.08875410053906</v>
      </c>
      <c r="M76" s="61">
        <v>29.499999999999996</v>
      </c>
      <c r="N76" s="61">
        <v>4.6</v>
      </c>
      <c r="O76" s="61">
        <v>70.5</v>
      </c>
      <c r="P76" s="61">
        <f t="shared" si="3"/>
        <v>100</v>
      </c>
      <c r="Q76" s="2"/>
    </row>
    <row r="77" spans="1:17" ht="12" customHeight="1">
      <c r="A77" s="6"/>
      <c r="B77" s="67">
        <v>273</v>
      </c>
      <c r="C77" s="57"/>
      <c r="D77" s="58" t="s">
        <v>72</v>
      </c>
      <c r="E77" s="59"/>
      <c r="F77" s="60" t="s">
        <v>36</v>
      </c>
      <c r="G77" s="61">
        <v>103.186</v>
      </c>
      <c r="H77" s="61">
        <v>6.1</v>
      </c>
      <c r="I77" s="61">
        <v>8.367939</v>
      </c>
      <c r="J77" s="61">
        <v>4.5</v>
      </c>
      <c r="K77" s="61">
        <f t="shared" si="0"/>
        <v>10.6</v>
      </c>
      <c r="L77" s="61">
        <f t="shared" si="1"/>
        <v>10.272711414339152</v>
      </c>
      <c r="M77" s="61">
        <v>5.8999999999999995</v>
      </c>
      <c r="N77" s="61">
        <v>8</v>
      </c>
      <c r="O77" s="61">
        <v>4.4</v>
      </c>
      <c r="P77" s="61">
        <f t="shared" si="3"/>
        <v>10.3</v>
      </c>
      <c r="Q77" s="2"/>
    </row>
    <row r="78" spans="1:17" ht="12" customHeight="1">
      <c r="A78" s="6"/>
      <c r="B78" s="67">
        <v>274</v>
      </c>
      <c r="C78" s="57"/>
      <c r="D78" s="58" t="s">
        <v>73</v>
      </c>
      <c r="E78" s="59"/>
      <c r="F78" s="60" t="s">
        <v>36</v>
      </c>
      <c r="G78" s="61">
        <v>332.224247</v>
      </c>
      <c r="H78" s="61">
        <v>99.9</v>
      </c>
      <c r="I78" s="61">
        <v>132.3704</v>
      </c>
      <c r="J78" s="61">
        <v>19</v>
      </c>
      <c r="K78" s="61">
        <f aca="true" t="shared" si="4" ref="K78:K141">H78+J78</f>
        <v>118.9</v>
      </c>
      <c r="L78" s="61">
        <f aca="true" t="shared" si="5" ref="L78:L141">K78/G78*100</f>
        <v>35.78907953699117</v>
      </c>
      <c r="M78" s="61">
        <v>52.3</v>
      </c>
      <c r="N78" s="61">
        <v>39</v>
      </c>
      <c r="O78" s="61">
        <v>10</v>
      </c>
      <c r="P78" s="61">
        <f t="shared" si="3"/>
        <v>62.3</v>
      </c>
      <c r="Q78" s="2"/>
    </row>
    <row r="79" spans="1:17" ht="12" customHeight="1">
      <c r="A79" s="6"/>
      <c r="B79" s="67">
        <v>275</v>
      </c>
      <c r="C79" s="57"/>
      <c r="D79" s="58" t="s">
        <v>129</v>
      </c>
      <c r="E79" s="59"/>
      <c r="F79" s="60" t="s">
        <v>45</v>
      </c>
      <c r="G79" s="61">
        <v>112.128111</v>
      </c>
      <c r="H79" s="61">
        <v>69.2</v>
      </c>
      <c r="I79" s="61">
        <v>0.698</v>
      </c>
      <c r="J79" s="61">
        <v>0.5999999999999943</v>
      </c>
      <c r="K79" s="61">
        <f t="shared" si="4"/>
        <v>69.8</v>
      </c>
      <c r="L79" s="61">
        <f t="shared" si="5"/>
        <v>62.25022376413707</v>
      </c>
      <c r="M79" s="61">
        <v>99.19999999999999</v>
      </c>
      <c r="N79" s="61">
        <v>0.8</v>
      </c>
      <c r="O79" s="61">
        <v>0.7999999999999999</v>
      </c>
      <c r="P79" s="61">
        <f t="shared" si="3"/>
        <v>99.99999999999999</v>
      </c>
      <c r="Q79" s="2"/>
    </row>
    <row r="80" spans="1:17" ht="6.75" customHeight="1">
      <c r="A80" s="6"/>
      <c r="B80" s="67"/>
      <c r="C80" s="57"/>
      <c r="D80" s="58"/>
      <c r="E80" s="59"/>
      <c r="F80" s="60"/>
      <c r="G80" s="61"/>
      <c r="H80" s="61"/>
      <c r="I80" s="61"/>
      <c r="J80" s="61"/>
      <c r="K80" s="61">
        <f t="shared" si="4"/>
        <v>0</v>
      </c>
      <c r="L80" s="61"/>
      <c r="M80" s="61"/>
      <c r="N80" s="61"/>
      <c r="O80" s="61"/>
      <c r="P80" s="61">
        <f t="shared" si="3"/>
        <v>0</v>
      </c>
      <c r="Q80" s="2"/>
    </row>
    <row r="81" spans="1:17" ht="12" customHeight="1">
      <c r="A81" s="6"/>
      <c r="B81" s="67"/>
      <c r="C81" s="57"/>
      <c r="D81" s="58" t="s">
        <v>74</v>
      </c>
      <c r="E81" s="59"/>
      <c r="F81" s="60"/>
      <c r="G81" s="61">
        <f>SUM(G82:G94)</f>
        <v>1456.154266</v>
      </c>
      <c r="H81" s="61">
        <f>SUM(H82:H94)</f>
        <v>183.49999999999997</v>
      </c>
      <c r="I81" s="61">
        <f>SUM(I82:I94)</f>
        <v>204.35440799999998</v>
      </c>
      <c r="J81" s="61">
        <f>SUM(J82:J94)</f>
        <v>144.65991800289223</v>
      </c>
      <c r="K81" s="61">
        <f t="shared" si="4"/>
        <v>328.1599180028922</v>
      </c>
      <c r="L81" s="61">
        <f t="shared" si="5"/>
        <v>22.536068167031157</v>
      </c>
      <c r="M81" s="61"/>
      <c r="N81" s="61"/>
      <c r="O81" s="61"/>
      <c r="P81" s="61">
        <f t="shared" si="3"/>
        <v>0</v>
      </c>
      <c r="Q81" s="2"/>
    </row>
    <row r="82" spans="1:17" ht="12" customHeight="1">
      <c r="A82" s="6"/>
      <c r="B82" s="67">
        <v>278</v>
      </c>
      <c r="C82" s="57"/>
      <c r="D82" s="58" t="s">
        <v>75</v>
      </c>
      <c r="E82" s="59"/>
      <c r="F82" s="60" t="s">
        <v>43</v>
      </c>
      <c r="G82" s="61">
        <v>242.488</v>
      </c>
      <c r="H82" s="61">
        <v>0.2</v>
      </c>
      <c r="I82" s="61">
        <v>12.23745</v>
      </c>
      <c r="J82" s="61">
        <v>32.27</v>
      </c>
      <c r="K82" s="61">
        <f t="shared" si="4"/>
        <v>32.470000000000006</v>
      </c>
      <c r="L82" s="61">
        <f t="shared" si="5"/>
        <v>13.390353337072353</v>
      </c>
      <c r="M82" s="61">
        <v>0.1</v>
      </c>
      <c r="N82" s="61">
        <v>28.97</v>
      </c>
      <c r="O82" s="61">
        <v>15.08</v>
      </c>
      <c r="P82" s="61">
        <f t="shared" si="3"/>
        <v>15.18</v>
      </c>
      <c r="Q82" s="2"/>
    </row>
    <row r="83" spans="1:17" ht="12" customHeight="1">
      <c r="A83" s="6"/>
      <c r="B83" s="67">
        <v>280</v>
      </c>
      <c r="C83" s="57"/>
      <c r="D83" s="68" t="s">
        <v>76</v>
      </c>
      <c r="E83" s="69"/>
      <c r="F83" s="60" t="s">
        <v>36</v>
      </c>
      <c r="G83" s="61">
        <v>115.854</v>
      </c>
      <c r="H83" s="61">
        <v>0.1</v>
      </c>
      <c r="I83" s="61">
        <v>0.763359</v>
      </c>
      <c r="J83" s="61">
        <v>3.6</v>
      </c>
      <c r="K83" s="61">
        <f t="shared" si="4"/>
        <v>3.7</v>
      </c>
      <c r="L83" s="61">
        <f t="shared" si="5"/>
        <v>3.19367479759007</v>
      </c>
      <c r="M83" s="61">
        <v>0.2</v>
      </c>
      <c r="N83" s="61">
        <v>8</v>
      </c>
      <c r="O83" s="61">
        <v>3.8000000000000003</v>
      </c>
      <c r="P83" s="61">
        <f aca="true" t="shared" si="6" ref="P83:P114">M83+O83</f>
        <v>4</v>
      </c>
      <c r="Q83" s="2"/>
    </row>
    <row r="84" spans="1:17" ht="12" customHeight="1">
      <c r="A84" s="6"/>
      <c r="B84" s="67">
        <v>281</v>
      </c>
      <c r="C84" s="57"/>
      <c r="D84" s="58" t="s">
        <v>77</v>
      </c>
      <c r="E84" s="59"/>
      <c r="F84" s="60" t="s">
        <v>78</v>
      </c>
      <c r="G84" s="61">
        <v>57.744</v>
      </c>
      <c r="H84" s="61">
        <v>0</v>
      </c>
      <c r="I84" s="61">
        <v>10.088593</v>
      </c>
      <c r="J84" s="61">
        <v>0</v>
      </c>
      <c r="K84" s="61">
        <f t="shared" si="4"/>
        <v>0</v>
      </c>
      <c r="L84" s="61">
        <f t="shared" si="5"/>
        <v>0</v>
      </c>
      <c r="M84" s="61">
        <v>0</v>
      </c>
      <c r="N84" s="61">
        <v>17.47</v>
      </c>
      <c r="O84" s="61">
        <v>0</v>
      </c>
      <c r="P84" s="61">
        <f t="shared" si="6"/>
        <v>0</v>
      </c>
      <c r="Q84" s="2"/>
    </row>
    <row r="85" spans="1:17" ht="12" customHeight="1">
      <c r="A85" s="6"/>
      <c r="B85" s="67">
        <v>283</v>
      </c>
      <c r="C85" s="57"/>
      <c r="D85" s="58" t="s">
        <v>79</v>
      </c>
      <c r="E85" s="59"/>
      <c r="F85" s="60" t="s">
        <v>43</v>
      </c>
      <c r="G85" s="61">
        <v>24.886707</v>
      </c>
      <c r="H85" s="61">
        <v>0</v>
      </c>
      <c r="I85" s="61">
        <v>4.147667</v>
      </c>
      <c r="J85" s="61">
        <v>1.8840358056000002</v>
      </c>
      <c r="K85" s="61">
        <f t="shared" si="4"/>
        <v>1.8840358056000002</v>
      </c>
      <c r="L85" s="61">
        <f t="shared" si="5"/>
        <v>7.570450383813335</v>
      </c>
      <c r="M85" s="61">
        <v>0</v>
      </c>
      <c r="N85" s="61">
        <v>35.05</v>
      </c>
      <c r="O85" s="61">
        <v>10.86</v>
      </c>
      <c r="P85" s="61">
        <f t="shared" si="6"/>
        <v>10.86</v>
      </c>
      <c r="Q85" s="2"/>
    </row>
    <row r="86" spans="1:17" ht="12" customHeight="1">
      <c r="A86" s="6"/>
      <c r="B86" s="67">
        <v>284</v>
      </c>
      <c r="C86" s="57"/>
      <c r="D86" s="58" t="s">
        <v>80</v>
      </c>
      <c r="E86" s="59"/>
      <c r="F86" s="60" t="s">
        <v>81</v>
      </c>
      <c r="G86" s="61">
        <v>129.91491</v>
      </c>
      <c r="H86" s="61">
        <v>22.599999999999998</v>
      </c>
      <c r="I86" s="61">
        <v>14.805756</v>
      </c>
      <c r="J86" s="61">
        <v>10.996799</v>
      </c>
      <c r="K86" s="61">
        <f t="shared" si="4"/>
        <v>33.596799</v>
      </c>
      <c r="L86" s="61">
        <f t="shared" si="5"/>
        <v>25.860618307783145</v>
      </c>
      <c r="M86" s="61">
        <v>17.1</v>
      </c>
      <c r="N86" s="61">
        <v>21.8</v>
      </c>
      <c r="O86" s="61">
        <v>11.976240884129465</v>
      </c>
      <c r="P86" s="61">
        <f t="shared" si="6"/>
        <v>29.07624088412947</v>
      </c>
      <c r="Q86" s="2"/>
    </row>
    <row r="87" spans="1:17" ht="12" customHeight="1">
      <c r="A87" s="6"/>
      <c r="B87" s="67">
        <v>286</v>
      </c>
      <c r="C87" s="57"/>
      <c r="D87" s="58" t="s">
        <v>82</v>
      </c>
      <c r="E87" s="59"/>
      <c r="F87" s="60" t="s">
        <v>43</v>
      </c>
      <c r="G87" s="61">
        <v>112.102649</v>
      </c>
      <c r="H87" s="61">
        <v>32</v>
      </c>
      <c r="I87" s="61">
        <v>37.949988</v>
      </c>
      <c r="J87" s="61">
        <v>53.54248107519999</v>
      </c>
      <c r="K87" s="61">
        <f t="shared" si="4"/>
        <v>85.54248107519999</v>
      </c>
      <c r="L87" s="61">
        <f t="shared" si="5"/>
        <v>76.30727894324781</v>
      </c>
      <c r="M87" s="61">
        <v>30</v>
      </c>
      <c r="N87" s="61">
        <v>35.5</v>
      </c>
      <c r="O87" s="61">
        <v>50.02</v>
      </c>
      <c r="P87" s="61">
        <f t="shared" si="6"/>
        <v>80.02000000000001</v>
      </c>
      <c r="Q87" s="2"/>
    </row>
    <row r="88" spans="1:17" ht="12" customHeight="1">
      <c r="A88" s="6"/>
      <c r="B88" s="67">
        <v>288</v>
      </c>
      <c r="C88" s="57"/>
      <c r="D88" s="68" t="s">
        <v>83</v>
      </c>
      <c r="E88" s="69"/>
      <c r="F88" s="60" t="s">
        <v>81</v>
      </c>
      <c r="G88" s="61">
        <v>50.988</v>
      </c>
      <c r="H88" s="61">
        <v>2.3</v>
      </c>
      <c r="I88" s="61">
        <v>15.267176</v>
      </c>
      <c r="J88" s="61">
        <v>0.30000000000000027</v>
      </c>
      <c r="K88" s="61">
        <f t="shared" si="4"/>
        <v>2.6</v>
      </c>
      <c r="L88" s="61">
        <f t="shared" si="5"/>
        <v>5.099239036636071</v>
      </c>
      <c r="M88" s="61">
        <v>11</v>
      </c>
      <c r="N88" s="61">
        <v>30</v>
      </c>
      <c r="O88" s="61">
        <v>1.5</v>
      </c>
      <c r="P88" s="61">
        <f t="shared" si="6"/>
        <v>12.5</v>
      </c>
      <c r="Q88" s="2"/>
    </row>
    <row r="89" spans="1:17" ht="12" customHeight="1">
      <c r="A89" s="6"/>
      <c r="B89" s="67">
        <v>289</v>
      </c>
      <c r="C89" s="57"/>
      <c r="D89" s="58" t="s">
        <v>84</v>
      </c>
      <c r="E89" s="59"/>
      <c r="F89" s="60" t="s">
        <v>43</v>
      </c>
      <c r="G89" s="61">
        <v>405.62</v>
      </c>
      <c r="H89" s="61">
        <v>0</v>
      </c>
      <c r="I89" s="61">
        <v>79.298529</v>
      </c>
      <c r="J89" s="61">
        <v>14.104354856135</v>
      </c>
      <c r="K89" s="61">
        <f t="shared" si="4"/>
        <v>14.104354856135</v>
      </c>
      <c r="L89" s="61">
        <f t="shared" si="5"/>
        <v>3.477233582203787</v>
      </c>
      <c r="M89" s="61">
        <v>0</v>
      </c>
      <c r="N89" s="61">
        <v>34.69</v>
      </c>
      <c r="O89" s="61">
        <v>3.6500000000000004</v>
      </c>
      <c r="P89" s="61">
        <f t="shared" si="6"/>
        <v>3.6500000000000004</v>
      </c>
      <c r="Q89" s="2"/>
    </row>
    <row r="90" spans="1:17" ht="12" customHeight="1">
      <c r="A90" s="6"/>
      <c r="B90" s="67">
        <v>290</v>
      </c>
      <c r="C90" s="57"/>
      <c r="D90" s="68" t="s">
        <v>85</v>
      </c>
      <c r="E90" s="69"/>
      <c r="F90" s="60" t="s">
        <v>68</v>
      </c>
      <c r="G90" s="61">
        <v>2.394</v>
      </c>
      <c r="H90" s="61">
        <v>0</v>
      </c>
      <c r="I90" s="61">
        <v>0.692819</v>
      </c>
      <c r="J90" s="61">
        <v>0</v>
      </c>
      <c r="K90" s="61">
        <f t="shared" si="4"/>
        <v>0</v>
      </c>
      <c r="L90" s="61">
        <f t="shared" si="5"/>
        <v>0</v>
      </c>
      <c r="M90" s="61">
        <v>0</v>
      </c>
      <c r="N90" s="61">
        <v>28.94</v>
      </c>
      <c r="O90" s="61">
        <v>0</v>
      </c>
      <c r="P90" s="61">
        <f t="shared" si="6"/>
        <v>0</v>
      </c>
      <c r="Q90" s="2"/>
    </row>
    <row r="91" spans="1:17" ht="12" customHeight="1">
      <c r="A91" s="6"/>
      <c r="B91" s="67">
        <v>292</v>
      </c>
      <c r="C91" s="57"/>
      <c r="D91" s="68" t="s">
        <v>86</v>
      </c>
      <c r="E91" s="69"/>
      <c r="F91" s="60" t="s">
        <v>43</v>
      </c>
      <c r="G91" s="61">
        <v>87.21</v>
      </c>
      <c r="H91" s="61">
        <v>0</v>
      </c>
      <c r="I91" s="61">
        <v>11.088</v>
      </c>
      <c r="J91" s="61">
        <v>11.779314184512003</v>
      </c>
      <c r="K91" s="61">
        <f t="shared" si="4"/>
        <v>11.779314184512003</v>
      </c>
      <c r="L91" s="61">
        <f t="shared" si="5"/>
        <v>13.506838876862751</v>
      </c>
      <c r="M91" s="61">
        <v>0</v>
      </c>
      <c r="N91" s="61">
        <v>35.65</v>
      </c>
      <c r="O91" s="61">
        <v>21.28</v>
      </c>
      <c r="P91" s="61">
        <f t="shared" si="6"/>
        <v>21.28</v>
      </c>
      <c r="Q91" s="2"/>
    </row>
    <row r="92" spans="1:17" ht="12" customHeight="1">
      <c r="A92" s="6"/>
      <c r="B92" s="67">
        <v>293</v>
      </c>
      <c r="C92" s="57"/>
      <c r="D92" s="68" t="s">
        <v>130</v>
      </c>
      <c r="E92" s="69"/>
      <c r="F92" s="60" t="s">
        <v>45</v>
      </c>
      <c r="G92" s="61">
        <v>113.4</v>
      </c>
      <c r="H92" s="61">
        <v>61.699999999999996</v>
      </c>
      <c r="I92" s="61">
        <v>18.015071</v>
      </c>
      <c r="J92" s="61">
        <v>8.455711999999998</v>
      </c>
      <c r="K92" s="61">
        <f t="shared" si="4"/>
        <v>70.155712</v>
      </c>
      <c r="L92" s="61">
        <f t="shared" si="5"/>
        <v>61.86570723104056</v>
      </c>
      <c r="M92" s="61">
        <v>93.91000000000001</v>
      </c>
      <c r="N92" s="61">
        <v>6.1</v>
      </c>
      <c r="O92" s="61">
        <v>6.1</v>
      </c>
      <c r="P92" s="61">
        <f t="shared" si="6"/>
        <v>100.01</v>
      </c>
      <c r="Q92" s="2"/>
    </row>
    <row r="93" spans="1:17" ht="12" customHeight="1">
      <c r="A93" s="6"/>
      <c r="B93" s="67" t="s">
        <v>164</v>
      </c>
      <c r="C93" s="57"/>
      <c r="D93" s="68" t="s">
        <v>149</v>
      </c>
      <c r="E93" s="69"/>
      <c r="F93" s="60" t="s">
        <v>45</v>
      </c>
      <c r="G93" s="61">
        <v>89.251</v>
      </c>
      <c r="H93" s="61">
        <v>46</v>
      </c>
      <c r="I93" s="61">
        <v>0</v>
      </c>
      <c r="J93" s="61">
        <v>6.26887208144522</v>
      </c>
      <c r="K93" s="61">
        <f t="shared" si="4"/>
        <v>52.268872081445224</v>
      </c>
      <c r="L93" s="61">
        <f t="shared" si="5"/>
        <v>58.56390637801843</v>
      </c>
      <c r="M93" s="61">
        <v>99.00999999999999</v>
      </c>
      <c r="N93" s="61">
        <v>0</v>
      </c>
      <c r="O93" s="61">
        <v>0.9999999999999999</v>
      </c>
      <c r="P93" s="61">
        <f t="shared" si="6"/>
        <v>100.00999999999999</v>
      </c>
      <c r="Q93" s="2"/>
    </row>
    <row r="94" spans="1:17" ht="12" customHeight="1">
      <c r="A94" s="6"/>
      <c r="B94" s="67" t="s">
        <v>165</v>
      </c>
      <c r="C94" s="57"/>
      <c r="D94" s="68" t="s">
        <v>150</v>
      </c>
      <c r="E94" s="69"/>
      <c r="F94" s="60" t="s">
        <v>45</v>
      </c>
      <c r="G94" s="61">
        <v>24.301</v>
      </c>
      <c r="H94" s="61">
        <v>18.599999999999994</v>
      </c>
      <c r="I94" s="61">
        <v>0</v>
      </c>
      <c r="J94" s="61">
        <v>1.4583490000000054</v>
      </c>
      <c r="K94" s="61">
        <f t="shared" si="4"/>
        <v>20.058349</v>
      </c>
      <c r="L94" s="61">
        <f t="shared" si="5"/>
        <v>82.54124933130325</v>
      </c>
      <c r="M94" s="61">
        <v>99.80000000000001</v>
      </c>
      <c r="N94" s="61">
        <v>0</v>
      </c>
      <c r="O94" s="61">
        <v>0.2</v>
      </c>
      <c r="P94" s="61">
        <f t="shared" si="6"/>
        <v>100.00000000000001</v>
      </c>
      <c r="Q94" s="2"/>
    </row>
    <row r="95" spans="1:17" ht="6.75" customHeight="1">
      <c r="A95" s="6"/>
      <c r="B95" s="70"/>
      <c r="C95" s="71"/>
      <c r="D95" s="72"/>
      <c r="E95" s="73"/>
      <c r="F95" s="74"/>
      <c r="G95" s="75"/>
      <c r="H95" s="75"/>
      <c r="I95" s="75"/>
      <c r="J95" s="75"/>
      <c r="K95" s="75">
        <f t="shared" si="4"/>
        <v>0</v>
      </c>
      <c r="L95" s="75"/>
      <c r="M95" s="75"/>
      <c r="N95" s="75"/>
      <c r="O95" s="75"/>
      <c r="P95" s="75">
        <f t="shared" si="6"/>
        <v>0</v>
      </c>
      <c r="Q95" s="2"/>
    </row>
    <row r="96" spans="1:17" ht="12" customHeight="1">
      <c r="A96" s="6"/>
      <c r="B96" s="67"/>
      <c r="C96" s="57"/>
      <c r="D96" s="58" t="s">
        <v>87</v>
      </c>
      <c r="E96" s="59"/>
      <c r="F96" s="60"/>
      <c r="G96" s="61">
        <f>SUM(G97:G108)</f>
        <v>2838.0860949999997</v>
      </c>
      <c r="H96" s="61">
        <f>SUM(H97:H108)</f>
        <v>18.799999999999997</v>
      </c>
      <c r="I96" s="61">
        <f>SUM(I97:I108)</f>
        <v>578.664917</v>
      </c>
      <c r="J96" s="61">
        <f>SUM(J97:J108)</f>
        <v>453.6310555058463</v>
      </c>
      <c r="K96" s="61">
        <f t="shared" si="4"/>
        <v>472.4310555058463</v>
      </c>
      <c r="L96" s="61">
        <f t="shared" si="5"/>
        <v>16.646114307037834</v>
      </c>
      <c r="M96" s="61"/>
      <c r="N96" s="61"/>
      <c r="O96" s="61"/>
      <c r="P96" s="61">
        <f t="shared" si="6"/>
        <v>0</v>
      </c>
      <c r="Q96" s="2"/>
    </row>
    <row r="97" spans="1:17" ht="12" customHeight="1">
      <c r="A97" s="6"/>
      <c r="B97" s="67">
        <v>296</v>
      </c>
      <c r="C97" s="57"/>
      <c r="D97" s="58" t="s">
        <v>88</v>
      </c>
      <c r="E97" s="59"/>
      <c r="F97" s="60" t="s">
        <v>43</v>
      </c>
      <c r="G97" s="61">
        <v>738.274</v>
      </c>
      <c r="H97" s="61">
        <v>0</v>
      </c>
      <c r="I97" s="61">
        <v>280.69</v>
      </c>
      <c r="J97" s="61">
        <v>138.28486706510003</v>
      </c>
      <c r="K97" s="61">
        <f t="shared" si="4"/>
        <v>138.28486706510003</v>
      </c>
      <c r="L97" s="61">
        <f t="shared" si="5"/>
        <v>18.73083259942786</v>
      </c>
      <c r="M97" s="61">
        <v>0</v>
      </c>
      <c r="N97" s="61">
        <v>64.8</v>
      </c>
      <c r="O97" s="61">
        <v>29</v>
      </c>
      <c r="P97" s="61">
        <f t="shared" si="6"/>
        <v>29</v>
      </c>
      <c r="Q97" s="2"/>
    </row>
    <row r="98" spans="1:17" ht="12" customHeight="1">
      <c r="A98" s="6"/>
      <c r="B98" s="67">
        <v>297</v>
      </c>
      <c r="C98" s="57"/>
      <c r="D98" s="58" t="s">
        <v>89</v>
      </c>
      <c r="E98" s="59"/>
      <c r="F98" s="60" t="s">
        <v>43</v>
      </c>
      <c r="G98" s="61">
        <v>143.869295</v>
      </c>
      <c r="H98" s="61">
        <v>0</v>
      </c>
      <c r="I98" s="61">
        <v>49.804601</v>
      </c>
      <c r="J98" s="61">
        <v>1.5949580358800002</v>
      </c>
      <c r="K98" s="61">
        <f t="shared" si="4"/>
        <v>1.5949580358800002</v>
      </c>
      <c r="L98" s="61">
        <f t="shared" si="5"/>
        <v>1.1086160086347823</v>
      </c>
      <c r="M98" s="61">
        <v>0</v>
      </c>
      <c r="N98" s="61">
        <v>34.62</v>
      </c>
      <c r="O98" s="61">
        <v>1.84</v>
      </c>
      <c r="P98" s="61">
        <f t="shared" si="6"/>
        <v>1.84</v>
      </c>
      <c r="Q98" s="2"/>
    </row>
    <row r="99" spans="1:17" ht="12" customHeight="1">
      <c r="A99" s="6"/>
      <c r="B99" s="67">
        <v>298</v>
      </c>
      <c r="C99" s="57"/>
      <c r="D99" s="58" t="s">
        <v>90</v>
      </c>
      <c r="E99" s="59"/>
      <c r="F99" s="60" t="s">
        <v>43</v>
      </c>
      <c r="G99" s="61">
        <v>698.75451</v>
      </c>
      <c r="H99" s="61">
        <v>0</v>
      </c>
      <c r="I99" s="61">
        <v>50.755706</v>
      </c>
      <c r="J99" s="61">
        <v>93.951484313168</v>
      </c>
      <c r="K99" s="61">
        <f t="shared" si="4"/>
        <v>93.951484313168</v>
      </c>
      <c r="L99" s="61">
        <f t="shared" si="5"/>
        <v>13.44556392389768</v>
      </c>
      <c r="M99" s="61">
        <v>0</v>
      </c>
      <c r="N99" s="61">
        <v>56.78</v>
      </c>
      <c r="O99" s="61">
        <v>22.09</v>
      </c>
      <c r="P99" s="61">
        <f t="shared" si="6"/>
        <v>22.09</v>
      </c>
      <c r="Q99" s="2"/>
    </row>
    <row r="100" spans="1:17" ht="12" customHeight="1">
      <c r="A100" s="6"/>
      <c r="B100" s="67">
        <v>300</v>
      </c>
      <c r="C100" s="57"/>
      <c r="D100" s="58" t="s">
        <v>91</v>
      </c>
      <c r="E100" s="59"/>
      <c r="F100" s="60" t="s">
        <v>68</v>
      </c>
      <c r="G100" s="61">
        <v>65.70929</v>
      </c>
      <c r="H100" s="61">
        <v>0</v>
      </c>
      <c r="I100" s="61">
        <v>0.216571</v>
      </c>
      <c r="J100" s="61">
        <v>0</v>
      </c>
      <c r="K100" s="61">
        <f t="shared" si="4"/>
        <v>0</v>
      </c>
      <c r="L100" s="61">
        <f t="shared" si="5"/>
        <v>0</v>
      </c>
      <c r="M100" s="61">
        <v>0</v>
      </c>
      <c r="N100" s="61">
        <v>9.46</v>
      </c>
      <c r="O100" s="61">
        <v>0</v>
      </c>
      <c r="P100" s="61">
        <f t="shared" si="6"/>
        <v>0</v>
      </c>
      <c r="Q100" s="2"/>
    </row>
    <row r="101" spans="1:17" ht="12" customHeight="1">
      <c r="A101" s="6"/>
      <c r="B101" s="67">
        <v>303</v>
      </c>
      <c r="C101" s="57"/>
      <c r="D101" s="58" t="s">
        <v>92</v>
      </c>
      <c r="E101" s="59"/>
      <c r="F101" s="60" t="s">
        <v>68</v>
      </c>
      <c r="G101" s="61">
        <v>322.75</v>
      </c>
      <c r="H101" s="61">
        <v>0</v>
      </c>
      <c r="I101" s="61">
        <v>3.769071</v>
      </c>
      <c r="J101" s="61">
        <v>0</v>
      </c>
      <c r="K101" s="61">
        <f t="shared" si="4"/>
        <v>0</v>
      </c>
      <c r="L101" s="61">
        <f t="shared" si="5"/>
        <v>0</v>
      </c>
      <c r="M101" s="61">
        <v>0</v>
      </c>
      <c r="N101" s="61">
        <v>13.56</v>
      </c>
      <c r="O101" s="61">
        <v>0</v>
      </c>
      <c r="P101" s="61">
        <f t="shared" si="6"/>
        <v>0</v>
      </c>
      <c r="Q101" s="2"/>
    </row>
    <row r="102" spans="1:17" ht="12" customHeight="1">
      <c r="A102" s="6"/>
      <c r="B102" s="67">
        <v>304</v>
      </c>
      <c r="C102" s="57"/>
      <c r="D102" s="58" t="s">
        <v>131</v>
      </c>
      <c r="E102" s="59"/>
      <c r="F102" s="60" t="s">
        <v>43</v>
      </c>
      <c r="G102" s="61">
        <v>251.7</v>
      </c>
      <c r="H102" s="61">
        <v>0</v>
      </c>
      <c r="I102" s="61">
        <v>53.448</v>
      </c>
      <c r="J102" s="61">
        <v>45.58260736638601</v>
      </c>
      <c r="K102" s="61">
        <f t="shared" si="4"/>
        <v>45.58260736638601</v>
      </c>
      <c r="L102" s="61">
        <f t="shared" si="5"/>
        <v>18.109895656092974</v>
      </c>
      <c r="M102" s="61">
        <v>0</v>
      </c>
      <c r="N102" s="61">
        <v>56.99</v>
      </c>
      <c r="O102" s="61">
        <v>35.94</v>
      </c>
      <c r="P102" s="61">
        <f t="shared" si="6"/>
        <v>35.94</v>
      </c>
      <c r="Q102" s="2"/>
    </row>
    <row r="103" spans="1:17" ht="12" customHeight="1">
      <c r="A103" s="6"/>
      <c r="B103" s="67">
        <v>305</v>
      </c>
      <c r="C103" s="57"/>
      <c r="D103" s="58" t="s">
        <v>93</v>
      </c>
      <c r="E103" s="59"/>
      <c r="F103" s="60" t="s">
        <v>45</v>
      </c>
      <c r="G103" s="61">
        <v>10.758</v>
      </c>
      <c r="H103" s="61">
        <v>5.1</v>
      </c>
      <c r="I103" s="61">
        <v>4.001693</v>
      </c>
      <c r="J103" s="61">
        <v>2.967234560009242</v>
      </c>
      <c r="K103" s="61">
        <f t="shared" si="4"/>
        <v>8.067234560009242</v>
      </c>
      <c r="L103" s="61">
        <f t="shared" si="5"/>
        <v>74.98823721889983</v>
      </c>
      <c r="M103" s="61">
        <v>47.39999999999999</v>
      </c>
      <c r="N103" s="61">
        <v>52.6</v>
      </c>
      <c r="O103" s="61">
        <v>52.6</v>
      </c>
      <c r="P103" s="61">
        <f t="shared" si="6"/>
        <v>100</v>
      </c>
      <c r="Q103" s="2"/>
    </row>
    <row r="104" spans="1:17" ht="12" customHeight="1">
      <c r="A104" s="6"/>
      <c r="B104" s="67">
        <v>306</v>
      </c>
      <c r="C104" s="57"/>
      <c r="D104" s="58" t="s">
        <v>94</v>
      </c>
      <c r="E104" s="59"/>
      <c r="F104" s="60" t="s">
        <v>43</v>
      </c>
      <c r="G104" s="61">
        <v>78.598</v>
      </c>
      <c r="H104" s="61">
        <v>5.3</v>
      </c>
      <c r="I104" s="61">
        <v>36.690322</v>
      </c>
      <c r="J104" s="61">
        <v>22.026564236215997</v>
      </c>
      <c r="K104" s="61">
        <f t="shared" si="4"/>
        <v>27.326564236215997</v>
      </c>
      <c r="L104" s="61">
        <f t="shared" si="5"/>
        <v>34.76750583502888</v>
      </c>
      <c r="M104" s="61">
        <v>7</v>
      </c>
      <c r="N104" s="61">
        <v>46.1</v>
      </c>
      <c r="O104" s="61">
        <v>31.580000000000002</v>
      </c>
      <c r="P104" s="61">
        <f t="shared" si="6"/>
        <v>38.58</v>
      </c>
      <c r="Q104" s="2"/>
    </row>
    <row r="105" spans="1:17" ht="12" customHeight="1">
      <c r="A105" s="6"/>
      <c r="B105" s="67">
        <v>307</v>
      </c>
      <c r="C105" s="57"/>
      <c r="D105" s="58" t="s">
        <v>95</v>
      </c>
      <c r="E105" s="59"/>
      <c r="F105" s="60" t="s">
        <v>43</v>
      </c>
      <c r="G105" s="61">
        <v>108.968</v>
      </c>
      <c r="H105" s="61">
        <v>3.8</v>
      </c>
      <c r="I105" s="61">
        <v>23.527</v>
      </c>
      <c r="J105" s="61">
        <v>15.057478571533</v>
      </c>
      <c r="K105" s="61">
        <f t="shared" si="4"/>
        <v>18.857478571533</v>
      </c>
      <c r="L105" s="61">
        <f t="shared" si="5"/>
        <v>17.305519575960833</v>
      </c>
      <c r="M105" s="61">
        <v>3.2</v>
      </c>
      <c r="N105" s="61">
        <v>39.94</v>
      </c>
      <c r="O105" s="61">
        <v>14.110000000000001</v>
      </c>
      <c r="P105" s="61">
        <f t="shared" si="6"/>
        <v>17.310000000000002</v>
      </c>
      <c r="Q105" s="2"/>
    </row>
    <row r="106" spans="1:17" ht="12" customHeight="1">
      <c r="A106" s="6"/>
      <c r="B106" s="67">
        <v>308</v>
      </c>
      <c r="C106" s="57"/>
      <c r="D106" s="58" t="s">
        <v>96</v>
      </c>
      <c r="E106" s="59"/>
      <c r="F106" s="60" t="s">
        <v>43</v>
      </c>
      <c r="G106" s="61">
        <v>63.692</v>
      </c>
      <c r="H106" s="61">
        <v>4.6</v>
      </c>
      <c r="I106" s="61">
        <v>55.341923</v>
      </c>
      <c r="J106" s="61">
        <v>26.201861357554</v>
      </c>
      <c r="K106" s="61">
        <f t="shared" si="4"/>
        <v>30.801861357554003</v>
      </c>
      <c r="L106" s="61">
        <f t="shared" si="5"/>
        <v>48.360643970285125</v>
      </c>
      <c r="M106" s="61">
        <v>8.9</v>
      </c>
      <c r="N106" s="61">
        <v>87.1</v>
      </c>
      <c r="O106" s="61">
        <v>44.82999999999999</v>
      </c>
      <c r="P106" s="61">
        <f t="shared" si="6"/>
        <v>53.72999999999999</v>
      </c>
      <c r="Q106" s="2"/>
    </row>
    <row r="107" spans="1:17" ht="12" customHeight="1">
      <c r="A107" s="6"/>
      <c r="B107" s="67">
        <v>311</v>
      </c>
      <c r="C107" s="57"/>
      <c r="D107" s="58" t="s">
        <v>97</v>
      </c>
      <c r="E107" s="59"/>
      <c r="F107" s="60" t="s">
        <v>43</v>
      </c>
      <c r="G107" s="61">
        <v>328.52</v>
      </c>
      <c r="H107" s="61">
        <v>0</v>
      </c>
      <c r="I107" s="61">
        <v>10.6806</v>
      </c>
      <c r="J107" s="61">
        <v>102.584</v>
      </c>
      <c r="K107" s="61">
        <f t="shared" si="4"/>
        <v>102.584</v>
      </c>
      <c r="L107" s="61">
        <f t="shared" si="5"/>
        <v>31.226104955558263</v>
      </c>
      <c r="M107" s="61">
        <v>0</v>
      </c>
      <c r="N107" s="61">
        <v>35.51</v>
      </c>
      <c r="O107" s="61">
        <v>31.75</v>
      </c>
      <c r="P107" s="61">
        <f t="shared" si="6"/>
        <v>31.75</v>
      </c>
      <c r="Q107" s="2"/>
    </row>
    <row r="108" spans="1:17" ht="12" customHeight="1">
      <c r="A108" s="6"/>
      <c r="B108" s="67">
        <v>312</v>
      </c>
      <c r="C108" s="57"/>
      <c r="D108" s="58" t="s">
        <v>98</v>
      </c>
      <c r="E108" s="59"/>
      <c r="F108" s="60" t="s">
        <v>43</v>
      </c>
      <c r="G108" s="61">
        <v>26.493</v>
      </c>
      <c r="H108" s="61">
        <v>0</v>
      </c>
      <c r="I108" s="61">
        <v>9.73943</v>
      </c>
      <c r="J108" s="61">
        <v>5.380000000000001</v>
      </c>
      <c r="K108" s="61">
        <f t="shared" si="4"/>
        <v>5.380000000000001</v>
      </c>
      <c r="L108" s="61">
        <f t="shared" si="5"/>
        <v>20.30725097195486</v>
      </c>
      <c r="M108" s="61">
        <v>0</v>
      </c>
      <c r="N108" s="61">
        <v>36.76</v>
      </c>
      <c r="O108" s="61">
        <v>20.349999999999998</v>
      </c>
      <c r="P108" s="61">
        <f t="shared" si="6"/>
        <v>20.349999999999998</v>
      </c>
      <c r="Q108" s="2"/>
    </row>
    <row r="109" spans="1:17" ht="6.75" customHeight="1">
      <c r="A109" s="6"/>
      <c r="B109" s="67"/>
      <c r="C109" s="57"/>
      <c r="D109" s="58"/>
      <c r="E109" s="59"/>
      <c r="F109" s="60"/>
      <c r="G109" s="61"/>
      <c r="H109" s="61"/>
      <c r="I109" s="61"/>
      <c r="J109" s="61"/>
      <c r="K109" s="61">
        <f t="shared" si="4"/>
        <v>0</v>
      </c>
      <c r="L109" s="61"/>
      <c r="M109" s="61"/>
      <c r="N109" s="61"/>
      <c r="O109" s="61"/>
      <c r="P109" s="61">
        <f t="shared" si="6"/>
        <v>0</v>
      </c>
      <c r="Q109" s="2"/>
    </row>
    <row r="110" spans="1:17" ht="12" customHeight="1">
      <c r="A110" s="6"/>
      <c r="B110" s="67"/>
      <c r="C110" s="57"/>
      <c r="D110" s="58" t="s">
        <v>99</v>
      </c>
      <c r="E110" s="59"/>
      <c r="F110" s="60"/>
      <c r="G110" s="61">
        <f>SUM(G111:G119)</f>
        <v>1778.7489610000002</v>
      </c>
      <c r="H110" s="61">
        <f>SUM(H111:H119)</f>
        <v>0</v>
      </c>
      <c r="I110" s="61">
        <f>SUM(I111:I119)</f>
        <v>580.9910980000001</v>
      </c>
      <c r="J110" s="61">
        <f>SUM(J111:J119)</f>
        <v>197.95135673949403</v>
      </c>
      <c r="K110" s="61">
        <f t="shared" si="4"/>
        <v>197.95135673949403</v>
      </c>
      <c r="L110" s="61">
        <f t="shared" si="5"/>
        <v>11.128684321378726</v>
      </c>
      <c r="M110" s="61"/>
      <c r="N110" s="61"/>
      <c r="O110" s="61"/>
      <c r="P110" s="61">
        <f t="shared" si="6"/>
        <v>0</v>
      </c>
      <c r="Q110" s="2"/>
    </row>
    <row r="111" spans="1:17" ht="12" customHeight="1">
      <c r="A111" s="6"/>
      <c r="B111" s="67">
        <v>313</v>
      </c>
      <c r="C111" s="57"/>
      <c r="D111" s="58" t="s">
        <v>100</v>
      </c>
      <c r="E111" s="59"/>
      <c r="F111" s="60" t="s">
        <v>43</v>
      </c>
      <c r="G111" s="61">
        <v>725.268</v>
      </c>
      <c r="H111" s="61">
        <v>0</v>
      </c>
      <c r="I111" s="61">
        <v>353.72</v>
      </c>
      <c r="J111" s="61">
        <v>0</v>
      </c>
      <c r="K111" s="61">
        <f t="shared" si="4"/>
        <v>0</v>
      </c>
      <c r="L111" s="61">
        <f t="shared" si="5"/>
        <v>0</v>
      </c>
      <c r="M111" s="61">
        <v>0</v>
      </c>
      <c r="N111" s="61">
        <v>64.51</v>
      </c>
      <c r="O111" s="61">
        <v>0</v>
      </c>
      <c r="P111" s="61">
        <f t="shared" si="6"/>
        <v>0</v>
      </c>
      <c r="Q111" s="2"/>
    </row>
    <row r="112" spans="1:17" ht="12" customHeight="1">
      <c r="A112" s="6"/>
      <c r="B112" s="67">
        <v>314</v>
      </c>
      <c r="C112" s="57"/>
      <c r="D112" s="58" t="s">
        <v>101</v>
      </c>
      <c r="E112" s="59"/>
      <c r="F112" s="60" t="s">
        <v>43</v>
      </c>
      <c r="G112" s="61">
        <v>142.140961</v>
      </c>
      <c r="H112" s="61">
        <v>0</v>
      </c>
      <c r="I112" s="61">
        <v>42.494326</v>
      </c>
      <c r="J112" s="61">
        <v>0</v>
      </c>
      <c r="K112" s="61">
        <f t="shared" si="4"/>
        <v>0</v>
      </c>
      <c r="L112" s="61">
        <f t="shared" si="5"/>
        <v>0</v>
      </c>
      <c r="M112" s="61">
        <v>0</v>
      </c>
      <c r="N112" s="61">
        <v>29.9</v>
      </c>
      <c r="O112" s="61">
        <v>0</v>
      </c>
      <c r="P112" s="61">
        <f t="shared" si="6"/>
        <v>0</v>
      </c>
      <c r="Q112" s="2"/>
    </row>
    <row r="113" spans="1:17" ht="12" customHeight="1">
      <c r="A113" s="6"/>
      <c r="B113" s="67">
        <v>315</v>
      </c>
      <c r="C113" s="57"/>
      <c r="D113" s="58" t="s">
        <v>132</v>
      </c>
      <c r="E113" s="59"/>
      <c r="F113" s="60" t="s">
        <v>68</v>
      </c>
      <c r="G113" s="61">
        <v>104.742</v>
      </c>
      <c r="H113" s="61">
        <v>0</v>
      </c>
      <c r="I113" s="61">
        <v>2.681572</v>
      </c>
      <c r="J113" s="61">
        <v>0</v>
      </c>
      <c r="K113" s="61">
        <f t="shared" si="4"/>
        <v>0</v>
      </c>
      <c r="L113" s="61">
        <f t="shared" si="5"/>
        <v>0</v>
      </c>
      <c r="M113" s="61">
        <v>0</v>
      </c>
      <c r="N113" s="61">
        <v>18.47</v>
      </c>
      <c r="O113" s="61">
        <v>0</v>
      </c>
      <c r="P113" s="61">
        <f t="shared" si="6"/>
        <v>0</v>
      </c>
      <c r="Q113" s="2"/>
    </row>
    <row r="114" spans="1:17" ht="12" customHeight="1">
      <c r="A114" s="6"/>
      <c r="B114" s="67">
        <v>316</v>
      </c>
      <c r="C114" s="57"/>
      <c r="D114" s="66" t="s">
        <v>102</v>
      </c>
      <c r="E114" s="59"/>
      <c r="F114" s="60" t="s">
        <v>43</v>
      </c>
      <c r="G114" s="61">
        <v>17.58</v>
      </c>
      <c r="H114" s="61">
        <v>0</v>
      </c>
      <c r="I114" s="61">
        <v>13.125</v>
      </c>
      <c r="J114" s="61">
        <v>3.038728535025</v>
      </c>
      <c r="K114" s="61">
        <f t="shared" si="4"/>
        <v>3.038728535025</v>
      </c>
      <c r="L114" s="61">
        <f t="shared" si="5"/>
        <v>17.285145250426623</v>
      </c>
      <c r="M114" s="61">
        <v>0</v>
      </c>
      <c r="N114" s="61">
        <v>74.66</v>
      </c>
      <c r="O114" s="61">
        <v>17.79</v>
      </c>
      <c r="P114" s="61">
        <f t="shared" si="6"/>
        <v>17.79</v>
      </c>
      <c r="Q114" s="2"/>
    </row>
    <row r="115" spans="1:17" ht="12" customHeight="1">
      <c r="A115" s="6"/>
      <c r="B115" s="67">
        <v>317</v>
      </c>
      <c r="C115" s="57"/>
      <c r="D115" s="58" t="s">
        <v>103</v>
      </c>
      <c r="E115" s="59"/>
      <c r="F115" s="60" t="s">
        <v>43</v>
      </c>
      <c r="G115" s="61">
        <v>74.662</v>
      </c>
      <c r="H115" s="61">
        <v>0</v>
      </c>
      <c r="I115" s="61">
        <v>15.542</v>
      </c>
      <c r="J115" s="61">
        <v>10.741211156430001</v>
      </c>
      <c r="K115" s="61">
        <f t="shared" si="4"/>
        <v>10.741211156430001</v>
      </c>
      <c r="L115" s="61">
        <f t="shared" si="5"/>
        <v>14.3864498090461</v>
      </c>
      <c r="M115" s="61">
        <v>0</v>
      </c>
      <c r="N115" s="61">
        <v>40.91</v>
      </c>
      <c r="O115" s="61">
        <v>14.399999999999997</v>
      </c>
      <c r="P115" s="61">
        <f aca="true" t="shared" si="7" ref="P115:P146">M115+O115</f>
        <v>14.399999999999997</v>
      </c>
      <c r="Q115" s="2"/>
    </row>
    <row r="116" spans="1:17" ht="12" customHeight="1">
      <c r="A116" s="6"/>
      <c r="B116" s="67">
        <v>318</v>
      </c>
      <c r="C116" s="57"/>
      <c r="D116" s="58" t="s">
        <v>104</v>
      </c>
      <c r="E116" s="59"/>
      <c r="F116" s="60" t="s">
        <v>43</v>
      </c>
      <c r="G116" s="61">
        <v>18.21</v>
      </c>
      <c r="H116" s="61">
        <v>0</v>
      </c>
      <c r="I116" s="61">
        <v>11.514</v>
      </c>
      <c r="J116" s="61">
        <v>4.621855427370002</v>
      </c>
      <c r="K116" s="61">
        <f t="shared" si="4"/>
        <v>4.621855427370002</v>
      </c>
      <c r="L116" s="61">
        <f t="shared" si="5"/>
        <v>25.380864510543667</v>
      </c>
      <c r="M116" s="61">
        <v>0</v>
      </c>
      <c r="N116" s="61">
        <v>63.23</v>
      </c>
      <c r="O116" s="61">
        <v>30.9</v>
      </c>
      <c r="P116" s="61">
        <f t="shared" si="7"/>
        <v>30.9</v>
      </c>
      <c r="Q116" s="2"/>
    </row>
    <row r="117" spans="1:17" ht="12" customHeight="1">
      <c r="A117" s="6"/>
      <c r="B117" s="67">
        <v>319</v>
      </c>
      <c r="C117" s="57"/>
      <c r="D117" s="58" t="s">
        <v>105</v>
      </c>
      <c r="E117" s="59"/>
      <c r="F117" s="60" t="s">
        <v>43</v>
      </c>
      <c r="G117" s="61">
        <v>50.006</v>
      </c>
      <c r="H117" s="61">
        <v>0</v>
      </c>
      <c r="I117" s="61">
        <v>3.523</v>
      </c>
      <c r="J117" s="61">
        <v>5.238990709157</v>
      </c>
      <c r="K117" s="61">
        <f t="shared" si="4"/>
        <v>5.238990709157</v>
      </c>
      <c r="L117" s="61">
        <f t="shared" si="5"/>
        <v>10.47672421140863</v>
      </c>
      <c r="M117" s="61">
        <v>0</v>
      </c>
      <c r="N117" s="61">
        <v>37.04</v>
      </c>
      <c r="O117" s="61">
        <v>15.09</v>
      </c>
      <c r="P117" s="61">
        <f t="shared" si="7"/>
        <v>15.09</v>
      </c>
      <c r="Q117" s="2"/>
    </row>
    <row r="118" spans="1:17" ht="12" customHeight="1">
      <c r="A118" s="6"/>
      <c r="B118" s="67">
        <v>320</v>
      </c>
      <c r="C118" s="57"/>
      <c r="D118" s="68" t="s">
        <v>106</v>
      </c>
      <c r="E118" s="69"/>
      <c r="F118" s="60" t="s">
        <v>43</v>
      </c>
      <c r="G118" s="61">
        <v>82.972</v>
      </c>
      <c r="H118" s="61">
        <v>0</v>
      </c>
      <c r="I118" s="61">
        <v>3.124</v>
      </c>
      <c r="J118" s="61">
        <v>9.510570911512</v>
      </c>
      <c r="K118" s="61">
        <f t="shared" si="4"/>
        <v>9.510570911512</v>
      </c>
      <c r="L118" s="61">
        <f t="shared" si="5"/>
        <v>11.462385999508268</v>
      </c>
      <c r="M118" s="61">
        <v>0</v>
      </c>
      <c r="N118" s="61">
        <v>19.43</v>
      </c>
      <c r="O118" s="61">
        <v>11.459999999999999</v>
      </c>
      <c r="P118" s="61">
        <f t="shared" si="7"/>
        <v>11.459999999999999</v>
      </c>
      <c r="Q118" s="2"/>
    </row>
    <row r="119" spans="1:17" ht="12" customHeight="1">
      <c r="A119" s="6"/>
      <c r="B119" s="67">
        <v>322</v>
      </c>
      <c r="C119" s="57"/>
      <c r="D119" s="58" t="s">
        <v>107</v>
      </c>
      <c r="E119" s="59"/>
      <c r="F119" s="60" t="s">
        <v>43</v>
      </c>
      <c r="G119" s="61">
        <v>563.168</v>
      </c>
      <c r="H119" s="61">
        <v>0</v>
      </c>
      <c r="I119" s="61">
        <v>135.2672</v>
      </c>
      <c r="J119" s="61">
        <v>164.8</v>
      </c>
      <c r="K119" s="61">
        <f t="shared" si="4"/>
        <v>164.8</v>
      </c>
      <c r="L119" s="61">
        <f t="shared" si="5"/>
        <v>29.263026308312973</v>
      </c>
      <c r="M119" s="61">
        <v>0</v>
      </c>
      <c r="N119" s="61">
        <v>40</v>
      </c>
      <c r="O119" s="61">
        <v>36.5</v>
      </c>
      <c r="P119" s="61">
        <f t="shared" si="7"/>
        <v>36.5</v>
      </c>
      <c r="Q119" s="2"/>
    </row>
    <row r="120" spans="1:17" ht="6.75" customHeight="1">
      <c r="A120" s="6"/>
      <c r="B120" s="67"/>
      <c r="C120" s="57"/>
      <c r="D120" s="58"/>
      <c r="E120" s="59"/>
      <c r="F120" s="60"/>
      <c r="G120" s="61"/>
      <c r="H120" s="61"/>
      <c r="I120" s="61"/>
      <c r="J120" s="61"/>
      <c r="K120" s="61">
        <f t="shared" si="4"/>
        <v>0</v>
      </c>
      <c r="L120" s="61"/>
      <c r="M120" s="61"/>
      <c r="N120" s="61"/>
      <c r="O120" s="61"/>
      <c r="P120" s="61">
        <f t="shared" si="7"/>
        <v>0</v>
      </c>
      <c r="Q120" s="2"/>
    </row>
    <row r="121" spans="1:17" ht="12" customHeight="1">
      <c r="A121" s="6"/>
      <c r="B121" s="67"/>
      <c r="C121" s="57"/>
      <c r="D121" s="58" t="s">
        <v>108</v>
      </c>
      <c r="E121" s="59"/>
      <c r="F121" s="60"/>
      <c r="G121" s="61">
        <f>SUM(G122:G128)</f>
        <v>3018.027469</v>
      </c>
      <c r="H121" s="61">
        <f>SUM(H122:H128)</f>
        <v>0</v>
      </c>
      <c r="I121" s="61">
        <f>SUM(I122:I128)</f>
        <v>260.489073</v>
      </c>
      <c r="J121" s="61">
        <f>SUM(J122:J128)</f>
        <v>1.2</v>
      </c>
      <c r="K121" s="61">
        <f t="shared" si="4"/>
        <v>1.2</v>
      </c>
      <c r="L121" s="61">
        <f t="shared" si="5"/>
        <v>0.03976106951729007</v>
      </c>
      <c r="M121" s="61"/>
      <c r="N121" s="61"/>
      <c r="O121" s="61"/>
      <c r="P121" s="61">
        <f t="shared" si="7"/>
        <v>0</v>
      </c>
      <c r="Q121" s="2"/>
    </row>
    <row r="122" spans="1:17" ht="12" customHeight="1">
      <c r="A122" s="6"/>
      <c r="B122" s="67">
        <v>325</v>
      </c>
      <c r="C122" s="57"/>
      <c r="D122" s="58" t="s">
        <v>109</v>
      </c>
      <c r="E122" s="59"/>
      <c r="F122" s="60" t="s">
        <v>23</v>
      </c>
      <c r="G122" s="61">
        <v>1006.032</v>
      </c>
      <c r="H122" s="61">
        <v>0</v>
      </c>
      <c r="I122" s="61">
        <v>131.249151</v>
      </c>
      <c r="J122" s="61">
        <v>0</v>
      </c>
      <c r="K122" s="61">
        <f t="shared" si="4"/>
        <v>0</v>
      </c>
      <c r="L122" s="61">
        <f t="shared" si="5"/>
        <v>0</v>
      </c>
      <c r="M122" s="61">
        <v>0</v>
      </c>
      <c r="N122" s="61">
        <v>0</v>
      </c>
      <c r="O122" s="61">
        <v>0</v>
      </c>
      <c r="P122" s="61">
        <f t="shared" si="7"/>
        <v>0</v>
      </c>
      <c r="Q122" s="2"/>
    </row>
    <row r="123" spans="1:17" ht="12" customHeight="1">
      <c r="A123" s="6"/>
      <c r="B123" s="67">
        <v>326</v>
      </c>
      <c r="C123" s="57"/>
      <c r="D123" s="58" t="s">
        <v>110</v>
      </c>
      <c r="E123" s="59"/>
      <c r="F123" s="60" t="s">
        <v>23</v>
      </c>
      <c r="G123" s="61">
        <v>170.104</v>
      </c>
      <c r="H123" s="61">
        <v>0</v>
      </c>
      <c r="I123" s="61">
        <v>40.797316</v>
      </c>
      <c r="J123" s="61">
        <v>0</v>
      </c>
      <c r="K123" s="61">
        <f t="shared" si="4"/>
        <v>0</v>
      </c>
      <c r="L123" s="61">
        <f t="shared" si="5"/>
        <v>0</v>
      </c>
      <c r="M123" s="61">
        <v>0</v>
      </c>
      <c r="N123" s="61">
        <v>0</v>
      </c>
      <c r="O123" s="61">
        <v>0</v>
      </c>
      <c r="P123" s="61">
        <f t="shared" si="7"/>
        <v>0</v>
      </c>
      <c r="Q123" s="2"/>
    </row>
    <row r="124" spans="1:17" ht="12" customHeight="1">
      <c r="A124" s="6"/>
      <c r="B124" s="67">
        <v>327</v>
      </c>
      <c r="C124" s="57"/>
      <c r="D124" s="58" t="s">
        <v>111</v>
      </c>
      <c r="E124" s="59"/>
      <c r="F124" s="60" t="s">
        <v>43</v>
      </c>
      <c r="G124" s="61">
        <v>63.058</v>
      </c>
      <c r="H124" s="61">
        <v>0</v>
      </c>
      <c r="I124" s="61">
        <v>1.113822</v>
      </c>
      <c r="J124" s="61">
        <v>0</v>
      </c>
      <c r="K124" s="61">
        <f t="shared" si="4"/>
        <v>0</v>
      </c>
      <c r="L124" s="61">
        <f t="shared" si="5"/>
        <v>0</v>
      </c>
      <c r="M124" s="61">
        <v>0</v>
      </c>
      <c r="N124" s="61">
        <v>0</v>
      </c>
      <c r="O124" s="61">
        <v>0</v>
      </c>
      <c r="P124" s="61">
        <f t="shared" si="7"/>
        <v>0</v>
      </c>
      <c r="Q124" s="2"/>
    </row>
    <row r="125" spans="1:17" ht="12" customHeight="1">
      <c r="A125" s="6"/>
      <c r="B125" s="67">
        <v>330</v>
      </c>
      <c r="C125" s="57"/>
      <c r="D125" s="58" t="s">
        <v>112</v>
      </c>
      <c r="E125" s="59"/>
      <c r="F125" s="60" t="s">
        <v>23</v>
      </c>
      <c r="G125" s="61">
        <v>668.749469</v>
      </c>
      <c r="H125" s="61">
        <v>0</v>
      </c>
      <c r="I125" s="61">
        <v>59.300758</v>
      </c>
      <c r="J125" s="61">
        <v>0</v>
      </c>
      <c r="K125" s="61">
        <f t="shared" si="4"/>
        <v>0</v>
      </c>
      <c r="L125" s="61">
        <f t="shared" si="5"/>
        <v>0</v>
      </c>
      <c r="M125" s="61">
        <v>0</v>
      </c>
      <c r="N125" s="61">
        <v>0</v>
      </c>
      <c r="O125" s="61">
        <v>0</v>
      </c>
      <c r="P125" s="61">
        <f t="shared" si="7"/>
        <v>0</v>
      </c>
      <c r="Q125" s="2"/>
    </row>
    <row r="126" spans="1:17" ht="12" customHeight="1">
      <c r="A126" s="6"/>
      <c r="B126" s="67">
        <v>336</v>
      </c>
      <c r="C126" s="57"/>
      <c r="D126" s="58" t="s">
        <v>113</v>
      </c>
      <c r="E126" s="59"/>
      <c r="F126" s="60" t="s">
        <v>23</v>
      </c>
      <c r="G126" s="61">
        <v>118.172</v>
      </c>
      <c r="H126" s="61">
        <v>0</v>
      </c>
      <c r="I126" s="61">
        <v>7.083149</v>
      </c>
      <c r="J126" s="61">
        <v>0</v>
      </c>
      <c r="K126" s="61">
        <f t="shared" si="4"/>
        <v>0</v>
      </c>
      <c r="L126" s="61">
        <f t="shared" si="5"/>
        <v>0</v>
      </c>
      <c r="M126" s="61">
        <v>0</v>
      </c>
      <c r="N126" s="61">
        <v>0</v>
      </c>
      <c r="O126" s="61">
        <v>0</v>
      </c>
      <c r="P126" s="61">
        <f t="shared" si="7"/>
        <v>0</v>
      </c>
      <c r="Q126" s="2"/>
    </row>
    <row r="127" spans="1:17" ht="12" customHeight="1">
      <c r="A127" s="6"/>
      <c r="B127" s="67">
        <v>337</v>
      </c>
      <c r="C127" s="57"/>
      <c r="D127" s="68" t="s">
        <v>114</v>
      </c>
      <c r="E127" s="69"/>
      <c r="F127" s="60" t="s">
        <v>23</v>
      </c>
      <c r="G127" s="61">
        <v>147.048</v>
      </c>
      <c r="H127" s="61">
        <v>0</v>
      </c>
      <c r="I127" s="61">
        <v>15.925883</v>
      </c>
      <c r="J127" s="61">
        <v>0</v>
      </c>
      <c r="K127" s="61">
        <f t="shared" si="4"/>
        <v>0</v>
      </c>
      <c r="L127" s="61">
        <f t="shared" si="5"/>
        <v>0</v>
      </c>
      <c r="M127" s="61">
        <v>0</v>
      </c>
      <c r="N127" s="61">
        <v>0</v>
      </c>
      <c r="O127" s="61">
        <v>0</v>
      </c>
      <c r="P127" s="61">
        <f t="shared" si="7"/>
        <v>0</v>
      </c>
      <c r="Q127" s="2"/>
    </row>
    <row r="128" spans="1:17" ht="12" customHeight="1">
      <c r="A128" s="6"/>
      <c r="B128" s="67">
        <v>339</v>
      </c>
      <c r="C128" s="57"/>
      <c r="D128" s="58" t="s">
        <v>115</v>
      </c>
      <c r="E128" s="59"/>
      <c r="F128" s="60" t="s">
        <v>81</v>
      </c>
      <c r="G128" s="61">
        <v>844.864</v>
      </c>
      <c r="H128" s="61">
        <v>0</v>
      </c>
      <c r="I128" s="61">
        <v>5.018994</v>
      </c>
      <c r="J128" s="61">
        <v>1.2</v>
      </c>
      <c r="K128" s="61">
        <f t="shared" si="4"/>
        <v>1.2</v>
      </c>
      <c r="L128" s="61">
        <f t="shared" si="5"/>
        <v>0.14203469434133775</v>
      </c>
      <c r="M128" s="61">
        <v>0</v>
      </c>
      <c r="N128" s="61">
        <v>0</v>
      </c>
      <c r="O128" s="61">
        <v>0</v>
      </c>
      <c r="P128" s="61">
        <f t="shared" si="7"/>
        <v>0</v>
      </c>
      <c r="Q128" s="2"/>
    </row>
    <row r="129" spans="1:17" ht="6.75" customHeight="1">
      <c r="A129" s="6"/>
      <c r="B129" s="67"/>
      <c r="C129" s="57"/>
      <c r="D129" s="68"/>
      <c r="E129" s="69"/>
      <c r="F129" s="60"/>
      <c r="G129" s="61"/>
      <c r="H129" s="61"/>
      <c r="I129" s="61"/>
      <c r="J129" s="61"/>
      <c r="K129" s="61">
        <f t="shared" si="4"/>
        <v>0</v>
      </c>
      <c r="L129" s="61"/>
      <c r="M129" s="61"/>
      <c r="N129" s="61"/>
      <c r="O129" s="61"/>
      <c r="P129" s="61">
        <f t="shared" si="7"/>
        <v>0</v>
      </c>
      <c r="Q129" s="2"/>
    </row>
    <row r="130" spans="1:17" ht="12" customHeight="1">
      <c r="A130" s="6"/>
      <c r="B130" s="67"/>
      <c r="C130" s="57"/>
      <c r="D130" s="68" t="s">
        <v>116</v>
      </c>
      <c r="E130" s="69"/>
      <c r="F130" s="60"/>
      <c r="G130" s="61">
        <f>SUM(G132,G135,G139,G143,G147)</f>
        <v>5191.067381</v>
      </c>
      <c r="H130" s="61">
        <f>SUM(H132,H135,H139,H143,H147)</f>
        <v>198</v>
      </c>
      <c r="I130" s="61">
        <f>SUM(I132,I135,I139,I143,I147)</f>
        <v>1359.0578920000003</v>
      </c>
      <c r="J130" s="61">
        <f>SUM(J132,J135,J139,J143,J147)</f>
        <v>252.07432065740005</v>
      </c>
      <c r="K130" s="61">
        <f t="shared" si="4"/>
        <v>450.07432065740005</v>
      </c>
      <c r="L130" s="61">
        <f t="shared" si="5"/>
        <v>8.670169112131585</v>
      </c>
      <c r="M130" s="61"/>
      <c r="N130" s="61"/>
      <c r="O130" s="61"/>
      <c r="P130" s="61">
        <f t="shared" si="7"/>
        <v>0</v>
      </c>
      <c r="Q130" s="2"/>
    </row>
    <row r="131" spans="1:17" ht="6.75" customHeight="1">
      <c r="A131" s="6"/>
      <c r="B131" s="67"/>
      <c r="C131" s="57"/>
      <c r="D131" s="68"/>
      <c r="E131" s="69"/>
      <c r="F131" s="60"/>
      <c r="G131" s="61"/>
      <c r="H131" s="61"/>
      <c r="I131" s="61"/>
      <c r="J131" s="61"/>
      <c r="K131" s="61">
        <f t="shared" si="4"/>
        <v>0</v>
      </c>
      <c r="L131" s="61"/>
      <c r="M131" s="61"/>
      <c r="N131" s="61"/>
      <c r="O131" s="61"/>
      <c r="P131" s="61">
        <f t="shared" si="7"/>
        <v>0</v>
      </c>
      <c r="Q131" s="2"/>
    </row>
    <row r="132" spans="1:17" ht="12" customHeight="1">
      <c r="A132" s="6"/>
      <c r="B132" s="67"/>
      <c r="C132" s="57"/>
      <c r="D132" s="68" t="s">
        <v>55</v>
      </c>
      <c r="E132" s="69"/>
      <c r="F132" s="60"/>
      <c r="G132" s="61">
        <f>SUM(G133)</f>
        <v>263.627563</v>
      </c>
      <c r="H132" s="61">
        <f>SUM(H133)</f>
        <v>52.8</v>
      </c>
      <c r="I132" s="61">
        <f>SUM(I133)</f>
        <v>134.318652</v>
      </c>
      <c r="J132" s="61">
        <f>SUM(J133)</f>
        <v>108.1236631032</v>
      </c>
      <c r="K132" s="61">
        <f t="shared" si="4"/>
        <v>160.9236631032</v>
      </c>
      <c r="L132" s="61">
        <f t="shared" si="5"/>
        <v>61.04204783139462</v>
      </c>
      <c r="M132" s="61"/>
      <c r="N132" s="61"/>
      <c r="O132" s="61"/>
      <c r="P132" s="61">
        <f t="shared" si="7"/>
        <v>0</v>
      </c>
      <c r="Q132" s="2"/>
    </row>
    <row r="133" spans="1:17" ht="12" customHeight="1">
      <c r="A133" s="6"/>
      <c r="B133" s="67">
        <v>36</v>
      </c>
      <c r="C133" s="57"/>
      <c r="D133" s="68" t="s">
        <v>117</v>
      </c>
      <c r="E133" s="69"/>
      <c r="F133" s="60" t="s">
        <v>43</v>
      </c>
      <c r="G133" s="61">
        <v>263.627563</v>
      </c>
      <c r="H133" s="61">
        <v>52.8</v>
      </c>
      <c r="I133" s="61">
        <v>134.318652</v>
      </c>
      <c r="J133" s="61">
        <v>108.1236631032</v>
      </c>
      <c r="K133" s="61">
        <f t="shared" si="4"/>
        <v>160.9236631032</v>
      </c>
      <c r="L133" s="61">
        <f t="shared" si="5"/>
        <v>61.04204783139462</v>
      </c>
      <c r="M133" s="61">
        <v>24.5</v>
      </c>
      <c r="N133" s="61">
        <v>62.3</v>
      </c>
      <c r="O133" s="61">
        <v>50.16</v>
      </c>
      <c r="P133" s="61">
        <f t="shared" si="7"/>
        <v>74.66</v>
      </c>
      <c r="Q133" s="2"/>
    </row>
    <row r="134" spans="1:17" ht="6.75" customHeight="1">
      <c r="A134" s="6"/>
      <c r="B134" s="67"/>
      <c r="C134" s="57"/>
      <c r="D134" s="76"/>
      <c r="E134" s="69"/>
      <c r="F134" s="60"/>
      <c r="G134" s="61"/>
      <c r="H134" s="61"/>
      <c r="I134" s="61"/>
      <c r="J134" s="61"/>
      <c r="K134" s="61">
        <f t="shared" si="4"/>
        <v>0</v>
      </c>
      <c r="L134" s="61"/>
      <c r="M134" s="61"/>
      <c r="N134" s="61"/>
      <c r="O134" s="61"/>
      <c r="P134" s="61">
        <f t="shared" si="7"/>
        <v>0</v>
      </c>
      <c r="Q134" s="2"/>
    </row>
    <row r="135" spans="1:17" ht="12" customHeight="1">
      <c r="A135" s="6"/>
      <c r="B135" s="67"/>
      <c r="C135" s="57"/>
      <c r="D135" s="68" t="s">
        <v>67</v>
      </c>
      <c r="E135" s="69"/>
      <c r="F135" s="60"/>
      <c r="G135" s="61">
        <f>SUM(G136:G137)</f>
        <v>1591.683348</v>
      </c>
      <c r="H135" s="61">
        <f>SUM(H136:H137)</f>
        <v>145.2</v>
      </c>
      <c r="I135" s="61">
        <f>SUM(I136:I137)</f>
        <v>611.0784890000001</v>
      </c>
      <c r="J135" s="61">
        <f>SUM(J136:J137)</f>
        <v>143.95065755420003</v>
      </c>
      <c r="K135" s="61">
        <f t="shared" si="4"/>
        <v>289.15065755420005</v>
      </c>
      <c r="L135" s="61">
        <f t="shared" si="5"/>
        <v>18.166343068018328</v>
      </c>
      <c r="M135" s="61"/>
      <c r="N135" s="61"/>
      <c r="O135" s="61"/>
      <c r="P135" s="61">
        <f t="shared" si="7"/>
        <v>0</v>
      </c>
      <c r="Q135" s="2"/>
    </row>
    <row r="136" spans="1:17" ht="12" customHeight="1">
      <c r="A136" s="6"/>
      <c r="B136" s="67">
        <v>38</v>
      </c>
      <c r="C136" s="57"/>
      <c r="D136" s="68" t="s">
        <v>118</v>
      </c>
      <c r="E136" s="69"/>
      <c r="F136" s="60" t="s">
        <v>43</v>
      </c>
      <c r="G136" s="61">
        <v>1028.828518</v>
      </c>
      <c r="H136" s="61">
        <v>0</v>
      </c>
      <c r="I136" s="61">
        <v>607.164558</v>
      </c>
      <c r="J136" s="61">
        <v>132.55065755420003</v>
      </c>
      <c r="K136" s="61">
        <f t="shared" si="4"/>
        <v>132.55065755420003</v>
      </c>
      <c r="L136" s="61">
        <f t="shared" si="5"/>
        <v>12.883649241359777</v>
      </c>
      <c r="M136" s="61">
        <v>0</v>
      </c>
      <c r="N136" s="61">
        <v>59.27</v>
      </c>
      <c r="O136" s="61">
        <v>23.57</v>
      </c>
      <c r="P136" s="61">
        <f t="shared" si="7"/>
        <v>23.57</v>
      </c>
      <c r="Q136" s="2"/>
    </row>
    <row r="137" spans="1:17" ht="12" customHeight="1">
      <c r="A137" s="6"/>
      <c r="B137" s="67">
        <v>40</v>
      </c>
      <c r="C137" s="57"/>
      <c r="D137" s="68" t="s">
        <v>119</v>
      </c>
      <c r="E137" s="69"/>
      <c r="F137" s="60" t="s">
        <v>36</v>
      </c>
      <c r="G137" s="61">
        <v>562.85483</v>
      </c>
      <c r="H137" s="61">
        <v>145.2</v>
      </c>
      <c r="I137" s="61">
        <v>3.913931</v>
      </c>
      <c r="J137" s="61">
        <v>11.400000000000006</v>
      </c>
      <c r="K137" s="61">
        <f t="shared" si="4"/>
        <v>156.6</v>
      </c>
      <c r="L137" s="61">
        <f t="shared" si="5"/>
        <v>27.822449351638323</v>
      </c>
      <c r="M137" s="61">
        <v>25.8</v>
      </c>
      <c r="N137" s="61">
        <v>2</v>
      </c>
      <c r="O137" s="61">
        <v>2.0000000000000004</v>
      </c>
      <c r="P137" s="61">
        <f t="shared" si="7"/>
        <v>27.8</v>
      </c>
      <c r="Q137" s="2"/>
    </row>
    <row r="138" spans="1:17" ht="6.75" customHeight="1">
      <c r="A138" s="6"/>
      <c r="B138" s="70"/>
      <c r="C138" s="71"/>
      <c r="D138" s="72"/>
      <c r="E138" s="73"/>
      <c r="F138" s="74"/>
      <c r="G138" s="75"/>
      <c r="H138" s="75"/>
      <c r="I138" s="75"/>
      <c r="J138" s="75"/>
      <c r="K138" s="75">
        <f t="shared" si="4"/>
        <v>0</v>
      </c>
      <c r="L138" s="75"/>
      <c r="M138" s="75"/>
      <c r="N138" s="75"/>
      <c r="O138" s="75"/>
      <c r="P138" s="75">
        <f t="shared" si="7"/>
        <v>0</v>
      </c>
      <c r="Q138" s="2"/>
    </row>
    <row r="139" spans="1:17" ht="12" customHeight="1">
      <c r="A139" s="6"/>
      <c r="B139" s="67"/>
      <c r="C139" s="57"/>
      <c r="D139" s="58" t="s">
        <v>74</v>
      </c>
      <c r="E139" s="59"/>
      <c r="F139" s="60"/>
      <c r="G139" s="61">
        <f>SUM(G140:G141)</f>
        <v>2128.561048</v>
      </c>
      <c r="H139" s="61">
        <f>SUM(H140:H141)</f>
        <v>0</v>
      </c>
      <c r="I139" s="61">
        <f>SUM(I140:I141)</f>
        <v>426.679088</v>
      </c>
      <c r="J139" s="61">
        <f>SUM(J140:J141)</f>
        <v>0</v>
      </c>
      <c r="K139" s="61">
        <f t="shared" si="4"/>
        <v>0</v>
      </c>
      <c r="L139" s="61">
        <f t="shared" si="5"/>
        <v>0</v>
      </c>
      <c r="M139" s="61"/>
      <c r="N139" s="61"/>
      <c r="O139" s="61"/>
      <c r="P139" s="61">
        <f t="shared" si="7"/>
        <v>0</v>
      </c>
      <c r="Q139" s="2"/>
    </row>
    <row r="140" spans="1:17" ht="12" customHeight="1">
      <c r="A140" s="6"/>
      <c r="B140" s="67">
        <v>42</v>
      </c>
      <c r="C140" s="57"/>
      <c r="D140" s="58" t="s">
        <v>120</v>
      </c>
      <c r="E140" s="59"/>
      <c r="F140" s="60" t="s">
        <v>78</v>
      </c>
      <c r="G140" s="61">
        <v>655.616393</v>
      </c>
      <c r="H140" s="61">
        <v>0</v>
      </c>
      <c r="I140" s="61">
        <v>121.931918</v>
      </c>
      <c r="J140" s="61">
        <v>0</v>
      </c>
      <c r="K140" s="61">
        <f t="shared" si="4"/>
        <v>0</v>
      </c>
      <c r="L140" s="61">
        <f t="shared" si="5"/>
        <v>0</v>
      </c>
      <c r="M140" s="61">
        <v>0</v>
      </c>
      <c r="N140" s="61">
        <v>18.6</v>
      </c>
      <c r="O140" s="61">
        <v>0</v>
      </c>
      <c r="P140" s="61">
        <f t="shared" si="7"/>
        <v>0</v>
      </c>
      <c r="Q140" s="2"/>
    </row>
    <row r="141" spans="1:17" ht="12" customHeight="1">
      <c r="A141" s="6"/>
      <c r="B141" s="67">
        <v>43</v>
      </c>
      <c r="C141" s="57"/>
      <c r="D141" s="58" t="s">
        <v>121</v>
      </c>
      <c r="E141" s="59"/>
      <c r="F141" s="60" t="s">
        <v>43</v>
      </c>
      <c r="G141" s="61">
        <v>1472.944655</v>
      </c>
      <c r="H141" s="61">
        <v>0</v>
      </c>
      <c r="I141" s="61">
        <v>304.74717</v>
      </c>
      <c r="J141" s="61">
        <v>0</v>
      </c>
      <c r="K141" s="61">
        <f t="shared" si="4"/>
        <v>0</v>
      </c>
      <c r="L141" s="61">
        <f t="shared" si="5"/>
        <v>0</v>
      </c>
      <c r="M141" s="61">
        <v>0</v>
      </c>
      <c r="N141" s="61">
        <v>20.69</v>
      </c>
      <c r="O141" s="61">
        <v>0</v>
      </c>
      <c r="P141" s="61">
        <f t="shared" si="7"/>
        <v>0</v>
      </c>
      <c r="Q141" s="2"/>
    </row>
    <row r="142" spans="1:17" ht="6.75" customHeight="1">
      <c r="A142" s="6"/>
      <c r="B142" s="67"/>
      <c r="C142" s="57"/>
      <c r="D142" s="58"/>
      <c r="E142" s="59"/>
      <c r="F142" s="60"/>
      <c r="G142" s="61"/>
      <c r="H142" s="61"/>
      <c r="I142" s="61"/>
      <c r="J142" s="61"/>
      <c r="K142" s="61">
        <f aca="true" t="shared" si="8" ref="K142:K149">H142+J142</f>
        <v>0</v>
      </c>
      <c r="L142" s="61"/>
      <c r="M142" s="61"/>
      <c r="N142" s="61"/>
      <c r="O142" s="61"/>
      <c r="P142" s="61">
        <f t="shared" si="7"/>
        <v>0</v>
      </c>
      <c r="Q142" s="2"/>
    </row>
    <row r="143" spans="1:17" ht="12" customHeight="1">
      <c r="A143" s="6"/>
      <c r="B143" s="67"/>
      <c r="C143" s="57"/>
      <c r="D143" s="58" t="s">
        <v>87</v>
      </c>
      <c r="E143" s="59"/>
      <c r="F143" s="60"/>
      <c r="G143" s="61">
        <f>SUM(G144:G145)</f>
        <v>1030.394804</v>
      </c>
      <c r="H143" s="61">
        <f>SUM(H144:H145)</f>
        <v>0</v>
      </c>
      <c r="I143" s="61">
        <f>SUM(I144:I145)</f>
        <v>136.937277</v>
      </c>
      <c r="J143" s="61">
        <f>SUM(J144:J145)</f>
        <v>0</v>
      </c>
      <c r="K143" s="61">
        <f t="shared" si="8"/>
        <v>0</v>
      </c>
      <c r="L143" s="61">
        <f aca="true" t="shared" si="9" ref="L143:L148">K143/G143*100</f>
        <v>0</v>
      </c>
      <c r="M143" s="61"/>
      <c r="N143" s="61"/>
      <c r="O143" s="61"/>
      <c r="P143" s="61">
        <f t="shared" si="7"/>
        <v>0</v>
      </c>
      <c r="Q143" s="2"/>
    </row>
    <row r="144" spans="1:17" ht="12" customHeight="1">
      <c r="A144" s="6"/>
      <c r="B144" s="67">
        <v>45</v>
      </c>
      <c r="C144" s="57"/>
      <c r="D144" s="58" t="s">
        <v>133</v>
      </c>
      <c r="E144" s="59"/>
      <c r="F144" s="60" t="s">
        <v>68</v>
      </c>
      <c r="G144" s="61">
        <v>630.873504</v>
      </c>
      <c r="H144" s="61">
        <v>0</v>
      </c>
      <c r="I144" s="61">
        <v>62.951851</v>
      </c>
      <c r="J144" s="61">
        <v>0</v>
      </c>
      <c r="K144" s="61">
        <f t="shared" si="8"/>
        <v>0</v>
      </c>
      <c r="L144" s="61">
        <f t="shared" si="9"/>
        <v>0</v>
      </c>
      <c r="M144" s="61">
        <v>0</v>
      </c>
      <c r="N144" s="61">
        <v>7.47</v>
      </c>
      <c r="O144" s="61">
        <v>0</v>
      </c>
      <c r="P144" s="61">
        <f t="shared" si="7"/>
        <v>0</v>
      </c>
      <c r="Q144" s="2"/>
    </row>
    <row r="145" spans="1:17" ht="12" customHeight="1">
      <c r="A145" s="6"/>
      <c r="B145" s="67">
        <v>46</v>
      </c>
      <c r="C145" s="57"/>
      <c r="D145" s="58" t="s">
        <v>122</v>
      </c>
      <c r="E145" s="59"/>
      <c r="F145" s="60" t="s">
        <v>68</v>
      </c>
      <c r="G145" s="61">
        <v>399.5213</v>
      </c>
      <c r="H145" s="61">
        <v>0</v>
      </c>
      <c r="I145" s="61">
        <v>73.985426</v>
      </c>
      <c r="J145" s="61">
        <v>0</v>
      </c>
      <c r="K145" s="61">
        <f t="shared" si="8"/>
        <v>0</v>
      </c>
      <c r="L145" s="61">
        <f t="shared" si="9"/>
        <v>0</v>
      </c>
      <c r="M145" s="61">
        <v>0</v>
      </c>
      <c r="N145" s="61">
        <v>18.52</v>
      </c>
      <c r="O145" s="61">
        <v>0</v>
      </c>
      <c r="P145" s="61">
        <f t="shared" si="7"/>
        <v>0</v>
      </c>
      <c r="Q145" s="2"/>
    </row>
    <row r="146" spans="1:17" ht="6.75" customHeight="1">
      <c r="A146" s="6"/>
      <c r="B146" s="67"/>
      <c r="C146" s="57"/>
      <c r="D146" s="58"/>
      <c r="E146" s="59"/>
      <c r="F146" s="60"/>
      <c r="G146" s="61"/>
      <c r="H146" s="61"/>
      <c r="I146" s="61"/>
      <c r="J146" s="61"/>
      <c r="K146" s="61">
        <f t="shared" si="8"/>
        <v>0</v>
      </c>
      <c r="L146" s="61"/>
      <c r="M146" s="61"/>
      <c r="N146" s="61"/>
      <c r="O146" s="61"/>
      <c r="P146" s="61">
        <f t="shared" si="7"/>
        <v>0</v>
      </c>
      <c r="Q146" s="2"/>
    </row>
    <row r="147" spans="1:17" ht="12" customHeight="1">
      <c r="A147" s="6"/>
      <c r="B147" s="67"/>
      <c r="C147" s="57"/>
      <c r="D147" s="68" t="s">
        <v>108</v>
      </c>
      <c r="E147" s="69"/>
      <c r="F147" s="60"/>
      <c r="G147" s="61">
        <f>SUM(G148:G149)</f>
        <v>176.800618</v>
      </c>
      <c r="H147" s="61">
        <f>SUM(H148:H149)</f>
        <v>0</v>
      </c>
      <c r="I147" s="61">
        <f>SUM(I148:I149)</f>
        <v>50.044386</v>
      </c>
      <c r="J147" s="61">
        <f>SUM(J148:J149)</f>
        <v>0</v>
      </c>
      <c r="K147" s="61">
        <f t="shared" si="8"/>
        <v>0</v>
      </c>
      <c r="L147" s="61">
        <f t="shared" si="9"/>
        <v>0</v>
      </c>
      <c r="M147" s="61"/>
      <c r="N147" s="61"/>
      <c r="O147" s="61"/>
      <c r="P147" s="61">
        <f>M147+O147</f>
        <v>0</v>
      </c>
      <c r="Q147" s="2"/>
    </row>
    <row r="148" spans="1:17" ht="12" customHeight="1">
      <c r="A148" s="6"/>
      <c r="B148" s="77">
        <v>50</v>
      </c>
      <c r="C148" s="78"/>
      <c r="D148" s="79" t="s">
        <v>123</v>
      </c>
      <c r="E148" s="80"/>
      <c r="F148" s="81" t="s">
        <v>23</v>
      </c>
      <c r="G148" s="82">
        <v>176.800618</v>
      </c>
      <c r="H148" s="82">
        <v>0</v>
      </c>
      <c r="I148" s="82">
        <v>50.044386</v>
      </c>
      <c r="J148" s="82">
        <v>0</v>
      </c>
      <c r="K148" s="82">
        <f t="shared" si="8"/>
        <v>0</v>
      </c>
      <c r="L148" s="82">
        <f t="shared" si="9"/>
        <v>0</v>
      </c>
      <c r="M148" s="82">
        <v>0</v>
      </c>
      <c r="N148" s="82">
        <v>0</v>
      </c>
      <c r="O148" s="82">
        <v>0</v>
      </c>
      <c r="P148" s="82">
        <f>M148+O148</f>
        <v>0</v>
      </c>
      <c r="Q148" s="2"/>
    </row>
    <row r="149" spans="1:17" ht="12" customHeight="1">
      <c r="A149" s="6"/>
      <c r="B149" s="23" t="s">
        <v>124</v>
      </c>
      <c r="C149" s="26"/>
      <c r="D149" s="27"/>
      <c r="E149" s="26"/>
      <c r="F149" s="28"/>
      <c r="G149" s="29"/>
      <c r="H149" s="29"/>
      <c r="I149" s="29"/>
      <c r="J149" s="29"/>
      <c r="K149" s="29">
        <f t="shared" si="8"/>
        <v>0</v>
      </c>
      <c r="L149" s="29"/>
      <c r="M149" s="29"/>
      <c r="N149" s="29"/>
      <c r="O149" s="29"/>
      <c r="P149" s="25">
        <f>M149+O149</f>
        <v>0</v>
      </c>
      <c r="Q149" s="3"/>
    </row>
    <row r="150" spans="1:17" ht="12" customHeight="1">
      <c r="A150" s="6"/>
      <c r="B150" s="23" t="s">
        <v>134</v>
      </c>
      <c r="C150" s="26"/>
      <c r="D150" s="27"/>
      <c r="E150" s="26"/>
      <c r="F150" s="28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3"/>
    </row>
    <row r="151" spans="1:17" ht="12" customHeight="1">
      <c r="A151" s="6"/>
      <c r="B151" s="23" t="s">
        <v>135</v>
      </c>
      <c r="C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3"/>
      <c r="Q151" s="3"/>
    </row>
    <row r="152" spans="1:17" ht="25.5">
      <c r="A152" s="6"/>
      <c r="B152" s="9"/>
      <c r="C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33"/>
      <c r="Q152" s="3"/>
    </row>
    <row r="153" spans="1:17" ht="25.5">
      <c r="A153" s="6"/>
      <c r="B153" s="12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33"/>
      <c r="Q153" s="3"/>
    </row>
    <row r="154" spans="1:17" ht="23.25">
      <c r="A154" s="1" t="s">
        <v>2</v>
      </c>
      <c r="B154" s="3"/>
      <c r="C154" s="3"/>
      <c r="D154" s="3"/>
      <c r="E154" s="3"/>
      <c r="F154" s="4"/>
      <c r="G154" s="4"/>
      <c r="H154" s="5"/>
      <c r="I154" s="5"/>
      <c r="J154" s="5"/>
      <c r="K154" s="5"/>
      <c r="L154" s="5"/>
      <c r="M154" s="5"/>
      <c r="N154" s="5"/>
      <c r="O154" s="5"/>
      <c r="P154" s="5"/>
      <c r="Q154" s="3" t="s">
        <v>2</v>
      </c>
    </row>
    <row r="157" ht="23.25">
      <c r="D157" s="24"/>
    </row>
    <row r="158" ht="23.25">
      <c r="D158" s="24"/>
    </row>
    <row r="159" ht="23.25">
      <c r="D159" s="30"/>
    </row>
  </sheetData>
  <sheetProtection/>
  <protectedRanges>
    <protectedRange sqref="P12:P153" name="avance_1_1"/>
    <protectedRange sqref="M123:M124 M12:N120 N121:N153 M127:M153" name="inversion_1_1"/>
  </protectedRanges>
  <mergeCells count="7">
    <mergeCell ref="B7:B10"/>
    <mergeCell ref="H7:L7"/>
    <mergeCell ref="I8:L8"/>
    <mergeCell ref="M7:P7"/>
    <mergeCell ref="N8:P8"/>
    <mergeCell ref="C7:E10"/>
    <mergeCell ref="F7:F9"/>
  </mergeCells>
  <printOptions horizontalCentered="1"/>
  <pageMargins left="0.5905511811023623" right="0.5905511811023623" top="0.984251968503937" bottom="0.7874015748031497" header="0.5905511811023623" footer="0.5905511811023623"/>
  <pageSetup fitToHeight="4" fitToWidth="1" horizontalDpi="600" verticalDpi="600" orientation="landscape" scale="88" r:id="rId1"/>
  <rowBreaks count="2" manualBreakCount="2">
    <brk id="54" max="16" man="1"/>
    <brk id="98" max="16" man="1"/>
  </rowBreaks>
  <ignoredErrors>
    <ignoredError sqref="F10:G10 I10:J10 M10 N10:O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Carlos Garcia Reyes</cp:lastModifiedBy>
  <cp:lastPrinted>2016-03-31T00:59:10Z</cp:lastPrinted>
  <dcterms:created xsi:type="dcterms:W3CDTF">1998-09-04T17:09:23Z</dcterms:created>
  <dcterms:modified xsi:type="dcterms:W3CDTF">2016-03-31T01:00:16Z</dcterms:modified>
  <cp:category/>
  <cp:version/>
  <cp:contentType/>
  <cp:contentStatus/>
</cp:coreProperties>
</file>